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st-file\кост\Общая сетевая папка Кост\ОБМЕН\Отдел закупок\2024\1.Акт сверки 1 полугодие\Акты в соответ. с бумаж\22. Наурзум\2 Февраль\"/>
    </mc:Choice>
  </mc:AlternateContent>
  <xr:revisionPtr revIDLastSave="0" documentId="13_ncr:1_{B116AEF6-8861-4A36-AC10-85A06702A929}" xr6:coauthVersionLast="47" xr6:coauthVersionMax="47" xr10:uidLastSave="{00000000-0000-0000-0000-000000000000}"/>
  <bookViews>
    <workbookView xWindow="-120" yWindow="-120" windowWidth="29040" windowHeight="15720" tabRatio="567" xr2:uid="{00000000-000D-0000-FFFF-FFFF00000000}"/>
  </bookViews>
  <sheets>
    <sheet name="КАРТОЧКА" sheetId="6" r:id="rId1"/>
    <sheet name="расшифровка акта сверки" sheetId="4" state="hidden" r:id="rId2"/>
    <sheet name="акт сверки для филиалов" sheetId="3" state="hidden" r:id="rId3"/>
    <sheet name="ДИТ" sheetId="5" state="hidden" r:id="rId4"/>
  </sheets>
  <definedNames>
    <definedName name="_xlnm._FilterDatabase" localSheetId="0" hidden="1">КАРТОЧКА!$A$8:$T$50</definedName>
    <definedName name="_xlnm.Print_Titles" localSheetId="0">КАРТОЧКА!$7:$8</definedName>
    <definedName name="_xlnm.Print_Area" localSheetId="2">'акт сверки для филиалов'!$A$1:$I$30</definedName>
    <definedName name="_xlnm.Print_Area" localSheetId="3">ДИТ!$A$3:$Q$14</definedName>
    <definedName name="_xlnm.Print_Area" localSheetId="0">КАРТОЧКА!$A$1:$X$61</definedName>
    <definedName name="_xlnm.Print_Area" localSheetId="1">'расшифровка акта сверки'!$A$1:$AK$27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6" l="1"/>
  <c r="O26" i="6"/>
  <c r="O44" i="6"/>
  <c r="P44" i="6"/>
  <c r="P47" i="6"/>
  <c r="Q47" i="6"/>
  <c r="R47" i="6"/>
  <c r="I35" i="6"/>
  <c r="J35" i="6"/>
  <c r="K35" i="6"/>
  <c r="L35" i="6"/>
  <c r="M35" i="6"/>
  <c r="N35" i="6"/>
  <c r="O35" i="6"/>
  <c r="Q35" i="6"/>
  <c r="G35" i="6"/>
  <c r="X46" i="6"/>
  <c r="X47" i="6" s="1"/>
  <c r="U46" i="6"/>
  <c r="U47" i="6" s="1"/>
  <c r="W43" i="6"/>
  <c r="W44" i="6" s="1"/>
  <c r="U34" i="6"/>
  <c r="U35" i="6" s="1"/>
  <c r="X28" i="6"/>
  <c r="X29" i="6" s="1"/>
  <c r="W25" i="6"/>
  <c r="W26" i="6" s="1"/>
  <c r="W50" i="6" s="1"/>
  <c r="X22" i="6"/>
  <c r="X23" i="6" s="1"/>
  <c r="U22" i="6"/>
  <c r="U23" i="6" s="1"/>
  <c r="D26" i="6"/>
  <c r="E26" i="6"/>
  <c r="F26" i="6"/>
  <c r="G26" i="6"/>
  <c r="H26" i="6"/>
  <c r="I26" i="6"/>
  <c r="J26" i="6"/>
  <c r="K26" i="6"/>
  <c r="L26" i="6"/>
  <c r="M26" i="6"/>
  <c r="N26" i="6"/>
  <c r="P26" i="6"/>
  <c r="Q26" i="6"/>
  <c r="R26" i="6"/>
  <c r="U26" i="6"/>
  <c r="V26" i="6"/>
  <c r="X26" i="6"/>
  <c r="C26" i="6"/>
  <c r="U14" i="6"/>
  <c r="V14" i="6"/>
  <c r="W14" i="6"/>
  <c r="X14" i="6"/>
  <c r="P14" i="6"/>
  <c r="T22" i="6"/>
  <c r="Y49" i="6"/>
  <c r="H47" i="6"/>
  <c r="O47" i="6"/>
  <c r="N47" i="6"/>
  <c r="M47" i="6"/>
  <c r="L47" i="6"/>
  <c r="K47" i="6"/>
  <c r="J47" i="6"/>
  <c r="I47" i="6"/>
  <c r="G47" i="6"/>
  <c r="F47" i="6"/>
  <c r="E47" i="6"/>
  <c r="D47" i="6"/>
  <c r="C47" i="6"/>
  <c r="R44" i="6"/>
  <c r="Q44" i="6"/>
  <c r="N44" i="6"/>
  <c r="M44" i="6"/>
  <c r="L44" i="6"/>
  <c r="K44" i="6"/>
  <c r="J44" i="6"/>
  <c r="I44" i="6"/>
  <c r="H44" i="6"/>
  <c r="G44" i="6"/>
  <c r="F44" i="6"/>
  <c r="E44" i="6"/>
  <c r="D44" i="6"/>
  <c r="C44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R35" i="6"/>
  <c r="H35" i="6"/>
  <c r="F35" i="6"/>
  <c r="E35" i="6"/>
  <c r="D35" i="6"/>
  <c r="C35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R14" i="6"/>
  <c r="Q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C11" i="6"/>
  <c r="W49" i="6" l="1"/>
  <c r="X34" i="6"/>
  <c r="X35" i="6" s="1"/>
  <c r="X50" i="6" s="1"/>
  <c r="P35" i="6"/>
  <c r="P49" i="6"/>
  <c r="S35" i="6"/>
  <c r="S10" i="6"/>
  <c r="AA10" i="6" s="1"/>
  <c r="T10" i="6"/>
  <c r="AB10" i="6" s="1"/>
  <c r="S11" i="6"/>
  <c r="T11" i="6"/>
  <c r="S12" i="6"/>
  <c r="T12" i="6"/>
  <c r="S13" i="6"/>
  <c r="AA13" i="6" s="1"/>
  <c r="T13" i="6"/>
  <c r="AB13" i="6" s="1"/>
  <c r="S14" i="6"/>
  <c r="T14" i="6"/>
  <c r="S15" i="6"/>
  <c r="T15" i="6"/>
  <c r="S16" i="6"/>
  <c r="AA16" i="6" s="1"/>
  <c r="T16" i="6"/>
  <c r="AB16" i="6" s="1"/>
  <c r="S17" i="6"/>
  <c r="T17" i="6"/>
  <c r="S18" i="6"/>
  <c r="T18" i="6"/>
  <c r="S19" i="6"/>
  <c r="AA19" i="6" s="1"/>
  <c r="T19" i="6"/>
  <c r="AB19" i="6" s="1"/>
  <c r="S20" i="6"/>
  <c r="T20" i="6"/>
  <c r="S21" i="6"/>
  <c r="T21" i="6"/>
  <c r="S22" i="6"/>
  <c r="AA22" i="6" s="1"/>
  <c r="AB22" i="6"/>
  <c r="S23" i="6"/>
  <c r="T23" i="6"/>
  <c r="S24" i="6"/>
  <c r="T24" i="6"/>
  <c r="S25" i="6"/>
  <c r="T25" i="6"/>
  <c r="AB25" i="6" s="1"/>
  <c r="S27" i="6"/>
  <c r="T27" i="6"/>
  <c r="S28" i="6"/>
  <c r="AA28" i="6" s="1"/>
  <c r="T28" i="6"/>
  <c r="AB28" i="6" s="1"/>
  <c r="S29" i="6"/>
  <c r="T29" i="6"/>
  <c r="S30" i="6"/>
  <c r="T30" i="6"/>
  <c r="S31" i="6"/>
  <c r="AA31" i="6" s="1"/>
  <c r="T31" i="6"/>
  <c r="AB31" i="6" s="1"/>
  <c r="S32" i="6"/>
  <c r="T32" i="6"/>
  <c r="S33" i="6"/>
  <c r="T33" i="6"/>
  <c r="S34" i="6"/>
  <c r="AA34" i="6" s="1"/>
  <c r="T34" i="6"/>
  <c r="AB34" i="6" s="1"/>
  <c r="T35" i="6"/>
  <c r="S36" i="6"/>
  <c r="T36" i="6"/>
  <c r="S37" i="6"/>
  <c r="AA37" i="6" s="1"/>
  <c r="T37" i="6"/>
  <c r="AB37" i="6" s="1"/>
  <c r="S38" i="6"/>
  <c r="T38" i="6"/>
  <c r="S39" i="6"/>
  <c r="T39" i="6"/>
  <c r="S40" i="6"/>
  <c r="AA40" i="6" s="1"/>
  <c r="T40" i="6"/>
  <c r="AB40" i="6" s="1"/>
  <c r="S41" i="6"/>
  <c r="T41" i="6"/>
  <c r="S42" i="6"/>
  <c r="T42" i="6"/>
  <c r="S43" i="6"/>
  <c r="AA43" i="6" s="1"/>
  <c r="T43" i="6"/>
  <c r="AB43" i="6" s="1"/>
  <c r="S44" i="6"/>
  <c r="T44" i="6"/>
  <c r="S45" i="6"/>
  <c r="T45" i="6"/>
  <c r="S46" i="6"/>
  <c r="T46" i="6"/>
  <c r="AB46" i="6" s="1"/>
  <c r="S47" i="6"/>
  <c r="T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U48" i="6"/>
  <c r="V48" i="6"/>
  <c r="W48" i="6"/>
  <c r="X48" i="6"/>
  <c r="D49" i="6"/>
  <c r="E49" i="6"/>
  <c r="F49" i="6"/>
  <c r="G49" i="6"/>
  <c r="H49" i="6"/>
  <c r="I49" i="6"/>
  <c r="J49" i="6"/>
  <c r="K49" i="6"/>
  <c r="L49" i="6"/>
  <c r="M49" i="6"/>
  <c r="N49" i="6"/>
  <c r="O49" i="6"/>
  <c r="Q49" i="6"/>
  <c r="R49" i="6"/>
  <c r="U49" i="6"/>
  <c r="V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U50" i="6"/>
  <c r="V50" i="6"/>
  <c r="C49" i="6"/>
  <c r="C50" i="6"/>
  <c r="C48" i="6"/>
  <c r="X49" i="6" l="1"/>
  <c r="T26" i="6"/>
  <c r="T50" i="6" s="1"/>
  <c r="AA25" i="6"/>
  <c r="S26" i="6"/>
  <c r="S49" i="6"/>
  <c r="AA46" i="6"/>
  <c r="T49" i="6"/>
  <c r="S50" i="6"/>
  <c r="T9" i="6" l="1"/>
  <c r="T48" i="6" s="1"/>
  <c r="Z48" i="6" s="1"/>
  <c r="S9" i="6"/>
  <c r="S48" i="6" s="1"/>
  <c r="L17" i="4" l="1"/>
  <c r="M17" i="4"/>
  <c r="J17" i="4"/>
  <c r="K17" i="4"/>
  <c r="N17" i="4"/>
  <c r="O17" i="4"/>
  <c r="P17" i="4"/>
  <c r="Q17" i="4"/>
  <c r="R17" i="4"/>
  <c r="S17" i="4"/>
  <c r="I17" i="4"/>
  <c r="T11" i="4"/>
  <c r="U11" i="4"/>
  <c r="T12" i="4"/>
  <c r="U12" i="4"/>
  <c r="U10" i="4"/>
  <c r="T10" i="4"/>
  <c r="I13" i="5"/>
  <c r="H13" i="5"/>
  <c r="G13" i="5"/>
  <c r="E13" i="5"/>
  <c r="D13" i="5"/>
  <c r="Q8" i="5"/>
  <c r="P8" i="5"/>
  <c r="Q6" i="5"/>
  <c r="P6" i="5"/>
  <c r="P13" i="5" s="1"/>
  <c r="AI10" i="4"/>
  <c r="AI12" i="4"/>
  <c r="AH12" i="4"/>
  <c r="AH10" i="4"/>
  <c r="Z17" i="4"/>
  <c r="U16" i="4"/>
  <c r="T16" i="4"/>
  <c r="T14" i="4"/>
  <c r="U14" i="4"/>
  <c r="T15" i="4"/>
  <c r="U15" i="4"/>
  <c r="H17" i="4"/>
  <c r="G17" i="4"/>
  <c r="E17" i="4"/>
  <c r="D17" i="4"/>
  <c r="Q13" i="5" l="1"/>
  <c r="AK12" i="4"/>
  <c r="AJ10" i="4"/>
  <c r="AK10" i="4"/>
  <c r="AJ12" i="4"/>
  <c r="U17" i="4"/>
  <c r="T17" i="4"/>
  <c r="H13" i="3" l="1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I12" i="3"/>
  <c r="H12" i="3"/>
  <c r="E20" i="3"/>
  <c r="D20" i="3"/>
  <c r="W17" i="4"/>
  <c r="Y17" i="4"/>
  <c r="AA17" i="4"/>
  <c r="V17" i="4"/>
  <c r="AI17" i="4" l="1"/>
  <c r="AH17" i="4"/>
  <c r="AJ17" i="4" l="1"/>
  <c r="AK17" i="4"/>
  <c r="G20" i="3"/>
  <c r="F20" i="3"/>
  <c r="I20" i="3" l="1"/>
  <c r="H20" i="3"/>
</calcChain>
</file>

<file path=xl/sharedStrings.xml><?xml version="1.0" encoding="utf-8"?>
<sst xmlns="http://schemas.openxmlformats.org/spreadsheetml/2006/main" count="324" uniqueCount="105">
  <si>
    <t>количество</t>
  </si>
  <si>
    <t>сумма</t>
  </si>
  <si>
    <t>Итого</t>
  </si>
  <si>
    <t>Заказчик:</t>
  </si>
  <si>
    <t>Поставщик:</t>
  </si>
  <si>
    <t>М.П.</t>
  </si>
  <si>
    <t>№</t>
  </si>
  <si>
    <t>Вид помощи</t>
  </si>
  <si>
    <t>Консультативно-диагностические услуги (комплекс КДУ на 1 прикрепленного жителя) в системе ОСМС</t>
  </si>
  <si>
    <t>Услуги передвижных медицинских комплексов на базе специального автотранспорта в системе ОСМС</t>
  </si>
  <si>
    <t>Услуги передвижных медицинских комплексов на базе железнодорожного транспорта в системе ОСМС</t>
  </si>
  <si>
    <t>Услуги молодежных центров здоровья</t>
  </si>
  <si>
    <t>Экстренная и плановая стоматологическая помощь отдельным категориям граждан РК</t>
  </si>
  <si>
    <t>......</t>
  </si>
  <si>
    <t>.......</t>
  </si>
  <si>
    <t>Некоммерческое акционерное общество  "Фонд социального медицинского страхования"</t>
  </si>
  <si>
    <t>ФОРМА</t>
  </si>
  <si>
    <t>Принято к оплате в информационной системе "Сактандыру"</t>
  </si>
  <si>
    <t>Подлежит к оплате через иные выплаты / удеражнию через иные вычеты</t>
  </si>
  <si>
    <t>МО НАИМЕНОВАНИЕ</t>
  </si>
  <si>
    <t>Снято по ЛШ</t>
  </si>
  <si>
    <t>Снято по мониторингу качества и объема</t>
  </si>
  <si>
    <t>Предъявлено</t>
  </si>
  <si>
    <t xml:space="preserve">Принято к оплате в информационной системе </t>
  </si>
  <si>
    <t>ИС "Сактандыру"</t>
  </si>
  <si>
    <t>Бумажный акт №  от "  "          2024г.</t>
  </si>
  <si>
    <t>Принято к оплате и оплачен</t>
  </si>
  <si>
    <r>
      <t>между НАО "Фонд социального медицинского страхования"  и  НАИМЕНОВАНИЕ ПОСТАВЩИКА 
по договору №</t>
    </r>
    <r>
      <rPr>
        <sz val="14"/>
        <color indexed="10"/>
        <rFont val="Times New Roman"/>
        <family val="1"/>
        <charset val="204"/>
      </rPr>
      <t>E-07-0124-00072 от 30.12.2023</t>
    </r>
  </si>
  <si>
    <t>г._________(местонахождение)</t>
  </si>
  <si>
    <t>дд.мм.гггг.</t>
  </si>
  <si>
    <r>
      <t xml:space="preserve">        Мы, нижеподписавшиеся,  директор филиала некоммерческого акционерного общества "Фонд социального медицинского страхования" по </t>
    </r>
    <r>
      <rPr>
        <sz val="14"/>
        <color indexed="10"/>
        <rFont val="Times New Roman"/>
        <family val="1"/>
        <charset val="204"/>
      </rPr>
      <t xml:space="preserve"> ______________</t>
    </r>
    <r>
      <rPr>
        <sz val="14"/>
        <color indexed="8"/>
        <rFont val="Times New Roman"/>
        <family val="1"/>
        <charset val="204"/>
      </rPr>
      <t xml:space="preserve"> области в лице</t>
    </r>
    <r>
      <rPr>
        <sz val="14"/>
        <color indexed="10"/>
        <rFont val="Times New Roman"/>
        <family val="1"/>
        <charset val="204"/>
      </rPr>
      <t xml:space="preserve"> ФИО</t>
    </r>
    <r>
      <rPr>
        <sz val="14"/>
        <color indexed="8"/>
        <rFont val="Times New Roman"/>
        <family val="1"/>
        <charset val="204"/>
      </rPr>
      <t xml:space="preserve">, действующей на основании доверенности от от </t>
    </r>
    <r>
      <rPr>
        <sz val="14"/>
        <color indexed="10"/>
        <rFont val="Times New Roman"/>
        <family val="1"/>
        <charset val="204"/>
      </rPr>
      <t>дд.мм.гггг года №00</t>
    </r>
    <r>
      <rPr>
        <sz val="14"/>
        <color indexed="8"/>
        <rFont val="Times New Roman"/>
        <family val="1"/>
        <charset val="204"/>
      </rPr>
      <t xml:space="preserve">, с одной стороны, и руководитель  </t>
    </r>
    <r>
      <rPr>
        <sz val="14"/>
        <color indexed="10"/>
        <rFont val="Times New Roman"/>
        <family val="1"/>
        <charset val="204"/>
      </rPr>
      <t>НАИМЕНОВАНИЕ ПОСТАВЩИКА</t>
    </r>
    <r>
      <rPr>
        <sz val="14"/>
        <color indexed="8"/>
        <rFont val="Times New Roman"/>
        <family val="1"/>
        <charset val="204"/>
      </rPr>
      <t xml:space="preserve">  в  лице </t>
    </r>
    <r>
      <rPr>
        <sz val="14"/>
        <color indexed="10"/>
        <rFont val="Times New Roman"/>
        <family val="1"/>
        <charset val="204"/>
      </rPr>
      <t>ФИО</t>
    </r>
    <r>
      <rPr>
        <sz val="14"/>
        <rFont val="Times New Roman"/>
        <family val="1"/>
        <charset val="204"/>
      </rPr>
      <t xml:space="preserve">, </t>
    </r>
    <r>
      <rPr>
        <sz val="14"/>
        <color indexed="8"/>
        <rFont val="Times New Roman"/>
        <family val="1"/>
        <charset val="204"/>
      </rPr>
      <t>действующего на основании _______, с другой стороны, составили настоящий акт сверки в том, что состояние взаимных расчетов по данным учета следующее:</t>
    </r>
  </si>
  <si>
    <t>Вид медицинской помощи</t>
  </si>
  <si>
    <r>
      <t xml:space="preserve">Принято к оплате и оплачен на бумажном акте №____  от </t>
    </r>
    <r>
      <rPr>
        <b/>
        <u/>
        <sz val="14"/>
        <color theme="1"/>
        <rFont val="Times New Roman"/>
        <family val="1"/>
        <charset val="204"/>
      </rPr>
      <t>"  "          2024г.</t>
    </r>
  </si>
  <si>
    <t>ПРИМЕЧАНИЕ</t>
  </si>
  <si>
    <t>Если МИНУС, то нужно в Сактандыру в январе удержать иными вычетами, в феврале заплатить иными выплатами</t>
  </si>
  <si>
    <t>Если ПЛЮС, то нужно в Сактанадыру в январе ИНЫМИ ВЫПЛАТАМИ заплатить, и снять ИНЫМИ ВЫЧЕТАМИ в феврале ИС "Сактандыру"</t>
  </si>
  <si>
    <t>это касается и суммы и объемы</t>
  </si>
  <si>
    <r>
      <t xml:space="preserve">Расшифровка к акту сверки исполнения объемов медицинских услуг и финансовых обязательств по договорам закупа услуг за период </t>
    </r>
    <r>
      <rPr>
        <b/>
        <sz val="14"/>
        <color rgb="FFFF0000"/>
        <rFont val="Times New Roman"/>
        <family val="1"/>
        <charset val="204"/>
      </rPr>
      <t>с 1 января по 31 января 2024г.</t>
    </r>
  </si>
  <si>
    <r>
      <t>Акт сверки исполнения объемов медицинских услуг и финансовых обязательств по договорам закупа услуг за период</t>
    </r>
    <r>
      <rPr>
        <b/>
        <sz val="14"/>
        <color rgb="FFFF0000"/>
        <rFont val="Times New Roman"/>
        <family val="1"/>
        <charset val="204"/>
      </rPr>
      <t xml:space="preserve"> с 1 января по 31 января 2024г.</t>
    </r>
  </si>
  <si>
    <t xml:space="preserve">   (Фамилия, имя, отчество (при его наличии)/Подпись)</t>
  </si>
  <si>
    <t>Директор филиала по __________
______________/ ______________</t>
  </si>
  <si>
    <t>Директор 
________________/ ______________</t>
  </si>
  <si>
    <t>Услуги вне договора</t>
  </si>
  <si>
    <t>тенге</t>
  </si>
  <si>
    <t>СУКМУ</t>
  </si>
  <si>
    <t>ЕПС</t>
  </si>
  <si>
    <t>по видам помощи СУКМУ</t>
  </si>
  <si>
    <t>пояснение по выгрузке</t>
  </si>
  <si>
    <t xml:space="preserve">сумма случаев по виду помощи с подтвержденным дефектом 11.0 </t>
  </si>
  <si>
    <t xml:space="preserve">сумма стоимости случаев по виду помощи с подтвержденным дефектом 11.0 </t>
  </si>
  <si>
    <t>все виды мониторинга, без учета ЛШ</t>
  </si>
  <si>
    <t>автмоатическое снятие в принятого к оплате объема</t>
  </si>
  <si>
    <t>автмоатическое снятие в принятого к оплате сумма</t>
  </si>
  <si>
    <t>по видам помощи ЕПС</t>
  </si>
  <si>
    <t>ЭРОБ</t>
  </si>
  <si>
    <t>по видам помощи ЭРОБ</t>
  </si>
  <si>
    <t>ЛШ нет</t>
  </si>
  <si>
    <t>кол-во</t>
  </si>
  <si>
    <t>пример</t>
  </si>
  <si>
    <t>Источник финансирования</t>
  </si>
  <si>
    <t>ОСМС</t>
  </si>
  <si>
    <t>Услуги в травматологических пунктах</t>
  </si>
  <si>
    <t>ГОБМП</t>
  </si>
  <si>
    <t>источник финансирования</t>
  </si>
  <si>
    <t>За пролеченные случаи прошедшего периода с непредотвратимым летальным исходом, прошедшие мониторинг качества и объема в отчетном периоде</t>
  </si>
  <si>
    <t>За пролеченные случаи текущего периода с летальным исходом, не прошедшие мониторинг качества и объема</t>
  </si>
  <si>
    <t>все виды мониторинга, за исключением летальных, вне договора:  без учета ЛШ</t>
  </si>
  <si>
    <t>случай прошедшего периода с дефектом 9.0 не подтвержден, за исключением случаев с дефектом 11.0</t>
  </si>
  <si>
    <t>дефект 9.0 не обработан, за исключением случаев с дефектом 11.0</t>
  </si>
  <si>
    <t>Стацион</t>
  </si>
  <si>
    <t>Вид медицинской помоши</t>
  </si>
  <si>
    <t>Выгрузка с ИС "Сактандыру" после формирования протокола</t>
  </si>
  <si>
    <t>Иные вычеты</t>
  </si>
  <si>
    <t>Иные выплаты</t>
  </si>
  <si>
    <t>Стационарозамещающая медицинская помощь в рамках ГОБМП</t>
  </si>
  <si>
    <r>
      <t>Приложение к акту сверки между НАО "Фонд социального медицинского страхования"  и  НАИМЕНОВАНИЕ ПОСТАВЩИКА 
по акту №</t>
    </r>
    <r>
      <rPr>
        <sz val="14"/>
        <color indexed="10"/>
        <rFont val="Times New Roman"/>
        <family val="1"/>
        <charset val="204"/>
      </rPr>
      <t>E-07-0124-00072-01 от 27.05.2024г.</t>
    </r>
  </si>
  <si>
    <t>Отклонения</t>
  </si>
  <si>
    <t>в ИС "Сактандыру"</t>
  </si>
  <si>
    <t>На бумажном носителе</t>
  </si>
  <si>
    <t>Акт</t>
  </si>
  <si>
    <t>Подвиды помощи</t>
  </si>
  <si>
    <t>ПРИНЯТО за пролеченные случаи прошедшего периода с непредотвратимым летальным исходом, прошедшие мониторинг качества и объема в отчетном периоде</t>
  </si>
  <si>
    <t>СНЯТО за пролеченные случаи текущего периода с летальным исходом, не прошедшие мониторинг качества и объема</t>
  </si>
  <si>
    <t>Подлежит выплате в открытом месяце (не закрытом отчетном периоде)</t>
  </si>
  <si>
    <t>г.Костанай</t>
  </si>
  <si>
    <t>Подлежит снятию в открытом месяце (не закрытом отчетном периоде)</t>
  </si>
  <si>
    <t>Директор филиала по                                                                         Нургалиев Б.А. _____________________/ ______________</t>
  </si>
  <si>
    <t>Акт сверки исполнения объемов медицинских услуг и финансовых обязательств по договорам закупа услуг за период с 1 февраля по 29 февраля 2024г.</t>
  </si>
  <si>
    <t>КГП "Наурзумская РБ" УЗ АКО</t>
  </si>
  <si>
    <t>18.10.2024гг</t>
  </si>
  <si>
    <t>между НАО "Фонд социального медицинского страхования" и КГП "Наурзумская РБ" УЗ АКО
по договору № E-09-0124-00070 от 30.12.2023г.</t>
  </si>
  <si>
    <t>Первичная медико-санитарная помощь по комплексному подушевому нормативу</t>
  </si>
  <si>
    <t>Стимулирующий компонент подушевого норматива</t>
  </si>
  <si>
    <t>Обслуживание вызовов 4 (четвертой) категории срочности</t>
  </si>
  <si>
    <t xml:space="preserve">Проведение скрининговых исследований для дополнительных целевых групп лиц, из числа сельского населения </t>
  </si>
  <si>
    <t>Консультативно-диагностические услуги (комплекс КДУ на 1 прикрепленного жителя) в рамках ГОБМП</t>
  </si>
  <si>
    <t>Специализированная медицинская помощь в стационарных и стационарозамещающих условиях сельскому населению по КПН, в том числе услуги приемных отделений</t>
  </si>
  <si>
    <t>Паллиативная медицинская помощь</t>
  </si>
  <si>
    <t>Услуги антенатального наблюдения</t>
  </si>
  <si>
    <t>Профилактические медицинские осмотры детского населения</t>
  </si>
  <si>
    <t>Профилактические медицинские осмотры целевых групп населения</t>
  </si>
  <si>
    <t>Медицинское обслуживание школьников в организациях образования</t>
  </si>
  <si>
    <t xml:space="preserve">Специализированная медицинская помощь в стационарных и (или) стационарозамещающих условиях сельскому населению по КЗГ </t>
  </si>
  <si>
    <t xml:space="preserve">        Мы, нижеподписавшиеся,  директор филиала некоммерческого акционерного общества "Фонд социального медицинского страхования" по Костанайской области в лице Нургалиева Б.А., действующего на основании  Устава, с одной стороны, и главного врача КГП "Наурзумская РБ" УЗ АКО в лице Сатмаганбетова Г.Б. действующего на основании Устава, с другой стороны, составили настоящий акт сверки в том, что состояние взаимных расчетов по данным учета следующее:</t>
  </si>
  <si>
    <t>Главный врач                                                               Сатмаганбетова Г.Б. /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</si>
</sst>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_-;\-* #,##0_-;_-* &quot;-&quot;??_-;_-@_-"/>
  </numFmts>
  <fonts count="2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8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5" fillId="0" borderId="0" applyFont="0" applyFill="0" applyBorder="0" applyAlignment="0" applyProtection="0"/>
    <xf numFmtId="0" fontId="25" fillId="0" borderId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/>
    <xf numFmtId="4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1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9" fillId="0" borderId="0" xfId="0" applyNumberFormat="1" applyFont="1"/>
    <xf numFmtId="3" fontId="1" fillId="0" borderId="0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horizontal="left"/>
    </xf>
    <xf numFmtId="0" fontId="2" fillId="0" borderId="0" xfId="0" applyFont="1" applyAlignment="1"/>
    <xf numFmtId="165" fontId="2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/>
    </xf>
    <xf numFmtId="4" fontId="13" fillId="0" borderId="1" xfId="0" applyNumberFormat="1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" fontId="17" fillId="0" borderId="0" xfId="0" applyNumberFormat="1" applyFont="1"/>
    <xf numFmtId="0" fontId="17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1" fillId="0" borderId="0" xfId="0" applyFont="1" applyFill="1" applyAlignment="1">
      <alignment wrapText="1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4" fontId="6" fillId="0" borderId="0" xfId="0" applyNumberFormat="1" applyFont="1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3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4" fontId="18" fillId="0" borderId="0" xfId="0" applyNumberFormat="1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4" fontId="19" fillId="0" borderId="0" xfId="0" applyNumberFormat="1" applyFont="1" applyFill="1" applyAlignment="1">
      <alignment horizontal="left"/>
    </xf>
    <xf numFmtId="3" fontId="19" fillId="0" borderId="0" xfId="0" applyNumberFormat="1" applyFont="1" applyFill="1" applyAlignment="1">
      <alignment horizontal="left"/>
    </xf>
    <xf numFmtId="3" fontId="19" fillId="0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165" fontId="1" fillId="0" borderId="0" xfId="0" applyNumberFormat="1" applyFont="1" applyFill="1" applyBorder="1" applyAlignment="1">
      <alignment horizontal="left" vertical="center" wrapText="1"/>
    </xf>
    <xf numFmtId="0" fontId="26" fillId="0" borderId="1" xfId="2" applyFont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3" fontId="1" fillId="0" borderId="0" xfId="1" applyFont="1" applyFill="1" applyBorder="1" applyAlignment="1">
      <alignment horizontal="left" vertical="center" wrapText="1"/>
    </xf>
    <xf numFmtId="43" fontId="6" fillId="0" borderId="0" xfId="1" applyFont="1" applyFill="1" applyAlignment="1">
      <alignment vertical="center" wrapText="1"/>
    </xf>
    <xf numFmtId="43" fontId="1" fillId="0" borderId="0" xfId="1" applyFont="1" applyFill="1" applyAlignment="1">
      <alignment vertical="center" wrapText="1"/>
    </xf>
    <xf numFmtId="43" fontId="1" fillId="0" borderId="0" xfId="1" applyFont="1" applyFill="1" applyAlignment="1">
      <alignment horizontal="left" vertical="center" wrapText="1"/>
    </xf>
    <xf numFmtId="43" fontId="20" fillId="0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horizontal="center" vertical="center" wrapText="1"/>
    </xf>
    <xf numFmtId="43" fontId="19" fillId="0" borderId="0" xfId="1" applyFont="1" applyFill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/>
    <xf numFmtId="43" fontId="1" fillId="0" borderId="0" xfId="1" applyFont="1"/>
    <xf numFmtId="43" fontId="1" fillId="0" borderId="0" xfId="1" applyFont="1" applyFill="1" applyAlignment="1">
      <alignment wrapText="1"/>
    </xf>
    <xf numFmtId="166" fontId="1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/>
    </xf>
    <xf numFmtId="164" fontId="18" fillId="0" borderId="0" xfId="0" applyNumberFormat="1" applyFont="1" applyFill="1" applyAlignment="1">
      <alignment wrapText="1"/>
    </xf>
    <xf numFmtId="164" fontId="19" fillId="0" borderId="0" xfId="0" applyNumberFormat="1" applyFont="1" applyFill="1" applyAlignment="1">
      <alignment wrapText="1"/>
    </xf>
    <xf numFmtId="164" fontId="20" fillId="0" borderId="0" xfId="0" applyNumberFormat="1" applyFont="1" applyFill="1" applyAlignment="1">
      <alignment horizontal="center" wrapText="1"/>
    </xf>
    <xf numFmtId="166" fontId="6" fillId="0" borderId="0" xfId="1" applyNumberFormat="1" applyFont="1" applyFill="1" applyAlignment="1">
      <alignment horizontal="center" vertical="center" wrapText="1"/>
    </xf>
    <xf numFmtId="166" fontId="1" fillId="0" borderId="0" xfId="1" applyNumberFormat="1" applyFont="1" applyFill="1" applyAlignment="1">
      <alignment horizontal="center" vertical="center" wrapText="1"/>
    </xf>
    <xf numFmtId="166" fontId="24" fillId="0" borderId="0" xfId="1" applyNumberFormat="1" applyFont="1" applyFill="1" applyAlignment="1">
      <alignment horizontal="center" vertical="center" wrapText="1"/>
    </xf>
    <xf numFmtId="166" fontId="1" fillId="0" borderId="0" xfId="1" applyNumberFormat="1" applyFont="1" applyFill="1" applyBorder="1" applyAlignment="1">
      <alignment horizontal="left" vertical="center" wrapText="1"/>
    </xf>
    <xf numFmtId="166" fontId="2" fillId="0" borderId="0" xfId="1" applyNumberFormat="1" applyFont="1" applyFill="1" applyAlignment="1">
      <alignment horizontal="left" wrapText="1"/>
    </xf>
    <xf numFmtId="166" fontId="19" fillId="0" borderId="0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5682DD89-C854-45D6-88C8-F3FF43F9BB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5D39-3CE4-47AA-A9B2-E6B0B49F7EEE}">
  <dimension ref="A1:AF58"/>
  <sheetViews>
    <sheetView showZeros="0" tabSelected="1" view="pageBreakPreview" zoomScale="70" zoomScaleNormal="80" zoomScaleSheetLayoutView="70" workbookViewId="0">
      <pane xSplit="2" ySplit="8" topLeftCell="C42" activePane="bottomRight" state="frozen"/>
      <selection pane="topRight" activeCell="C1" sqref="C1"/>
      <selection pane="bottomLeft" activeCell="A9" sqref="A9"/>
      <selection pane="bottomRight" activeCell="H50" sqref="H50"/>
    </sheetView>
  </sheetViews>
  <sheetFormatPr defaultColWidth="9.140625" defaultRowHeight="18.75" x14ac:dyDescent="0.3"/>
  <cols>
    <col min="1" max="1" width="29.5703125" style="95" customWidth="1"/>
    <col min="2" max="2" width="45.42578125" style="95" customWidth="1"/>
    <col min="3" max="3" width="14.7109375" style="101" customWidth="1"/>
    <col min="4" max="4" width="18.42578125" style="102" customWidth="1"/>
    <col min="5" max="5" width="14.140625" style="101" customWidth="1"/>
    <col min="6" max="6" width="19.5703125" style="102" customWidth="1"/>
    <col min="7" max="7" width="9.140625" style="101" customWidth="1"/>
    <col min="8" max="8" width="18.5703125" style="102" customWidth="1"/>
    <col min="9" max="9" width="9.140625" style="101" customWidth="1"/>
    <col min="10" max="10" width="10.42578125" style="102" customWidth="1"/>
    <col min="11" max="11" width="9.140625" style="101" customWidth="1"/>
    <col min="12" max="12" width="12.140625" style="102" customWidth="1"/>
    <col min="13" max="13" width="9.140625" style="101" customWidth="1"/>
    <col min="14" max="14" width="8.85546875" style="102" customWidth="1"/>
    <col min="15" max="15" width="9.140625" style="158" customWidth="1"/>
    <col min="16" max="16" width="16.85546875" style="102" customWidth="1"/>
    <col min="17" max="17" width="10.5703125" style="103" customWidth="1"/>
    <col min="18" max="18" width="17.28515625" style="102" customWidth="1"/>
    <col min="19" max="19" width="15.7109375" style="103" customWidth="1"/>
    <col min="20" max="20" width="20.28515625" style="102" customWidth="1"/>
    <col min="21" max="21" width="11" style="102" customWidth="1"/>
    <col min="22" max="22" width="15.28515625" style="102" customWidth="1"/>
    <col min="23" max="23" width="12.140625" style="158" customWidth="1"/>
    <col min="24" max="24" width="17.140625" style="102" customWidth="1"/>
    <col min="25" max="25" width="18.85546875" style="142" hidden="1" customWidth="1"/>
    <col min="26" max="26" width="19" style="142" hidden="1" customWidth="1"/>
    <col min="27" max="28" width="0" style="146" hidden="1" customWidth="1"/>
    <col min="29" max="29" width="18.28515625" style="96" bestFit="1" customWidth="1"/>
    <col min="30" max="30" width="16.7109375" style="96" bestFit="1" customWidth="1"/>
    <col min="31" max="31" width="11.140625" style="96" bestFit="1" customWidth="1"/>
    <col min="32" max="32" width="13.140625" style="96" bestFit="1" customWidth="1"/>
    <col min="33" max="16384" width="9.140625" style="96"/>
  </cols>
  <sheetData>
    <row r="1" spans="1:28" s="82" customFormat="1" ht="51.75" customHeight="1" x14ac:dyDescent="0.25">
      <c r="A1" s="164" t="s">
        <v>87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21"/>
      <c r="V1" s="121"/>
      <c r="W1" s="159"/>
      <c r="X1" s="121"/>
      <c r="Y1" s="141"/>
      <c r="Z1" s="141"/>
      <c r="AA1" s="145"/>
      <c r="AB1" s="145"/>
    </row>
    <row r="2" spans="1:28" s="82" customFormat="1" ht="60" customHeight="1" x14ac:dyDescent="0.25">
      <c r="A2" s="165" t="s">
        <v>90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22"/>
      <c r="V2" s="122"/>
      <c r="W2" s="157"/>
      <c r="X2" s="122"/>
      <c r="Y2" s="141"/>
      <c r="Z2" s="141"/>
      <c r="AA2" s="145"/>
      <c r="AB2" s="145"/>
    </row>
    <row r="3" spans="1:28" s="82" customFormat="1" x14ac:dyDescent="0.25">
      <c r="A3" s="165" t="s">
        <v>84</v>
      </c>
      <c r="B3" s="165"/>
      <c r="C3" s="122"/>
      <c r="D3" s="83"/>
      <c r="E3" s="84"/>
      <c r="F3" s="83"/>
      <c r="G3" s="84"/>
      <c r="H3" s="85"/>
      <c r="I3" s="85"/>
      <c r="J3" s="86"/>
      <c r="K3" s="87"/>
      <c r="L3" s="86"/>
      <c r="M3" s="87"/>
      <c r="N3" s="86"/>
      <c r="O3" s="157"/>
      <c r="P3" s="165" t="s">
        <v>89</v>
      </c>
      <c r="Q3" s="165"/>
      <c r="R3" s="86"/>
      <c r="S3" s="122"/>
      <c r="T3" s="86"/>
      <c r="U3" s="86"/>
      <c r="V3" s="86"/>
      <c r="W3" s="157"/>
      <c r="X3" s="86"/>
      <c r="Y3" s="141"/>
      <c r="Z3" s="141"/>
      <c r="AA3" s="145"/>
      <c r="AB3" s="145"/>
    </row>
    <row r="4" spans="1:28" s="82" customFormat="1" ht="18.75" customHeight="1" x14ac:dyDescent="0.3">
      <c r="A4" s="88"/>
      <c r="B4" s="88"/>
      <c r="C4" s="88"/>
      <c r="D4" s="88"/>
      <c r="E4" s="89"/>
      <c r="F4" s="88"/>
      <c r="G4" s="89"/>
      <c r="H4" s="88"/>
      <c r="I4" s="89"/>
      <c r="J4" s="86"/>
      <c r="K4" s="87"/>
      <c r="L4" s="86"/>
      <c r="M4" s="87"/>
      <c r="N4" s="86"/>
      <c r="O4" s="157"/>
      <c r="P4" s="86"/>
      <c r="Q4" s="122"/>
      <c r="R4" s="86"/>
      <c r="S4" s="122"/>
      <c r="T4" s="86"/>
      <c r="U4" s="86"/>
      <c r="V4" s="86"/>
      <c r="W4" s="157"/>
      <c r="X4" s="86"/>
      <c r="Y4" s="141"/>
      <c r="Z4" s="141"/>
      <c r="AA4" s="145"/>
      <c r="AB4" s="145"/>
    </row>
    <row r="5" spans="1:28" s="82" customFormat="1" ht="62.25" customHeight="1" x14ac:dyDescent="0.25">
      <c r="A5" s="165" t="s">
        <v>103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22"/>
      <c r="V5" s="122"/>
      <c r="W5" s="157"/>
      <c r="X5" s="122"/>
      <c r="Y5" s="141"/>
      <c r="Z5" s="141"/>
      <c r="AA5" s="145"/>
      <c r="AB5" s="145"/>
    </row>
    <row r="7" spans="1:28" s="92" customFormat="1" ht="111" customHeight="1" x14ac:dyDescent="0.25">
      <c r="A7" s="90" t="s">
        <v>79</v>
      </c>
      <c r="B7" s="90" t="s">
        <v>80</v>
      </c>
      <c r="C7" s="167" t="s">
        <v>22</v>
      </c>
      <c r="D7" s="168"/>
      <c r="E7" s="167" t="s">
        <v>20</v>
      </c>
      <c r="F7" s="168"/>
      <c r="G7" s="167" t="s">
        <v>21</v>
      </c>
      <c r="H7" s="168"/>
      <c r="I7" s="167" t="s">
        <v>81</v>
      </c>
      <c r="J7" s="168"/>
      <c r="K7" s="167" t="s">
        <v>82</v>
      </c>
      <c r="L7" s="168"/>
      <c r="M7" s="167" t="s">
        <v>42</v>
      </c>
      <c r="N7" s="168"/>
      <c r="O7" s="167" t="s">
        <v>72</v>
      </c>
      <c r="P7" s="168"/>
      <c r="Q7" s="167" t="s">
        <v>73</v>
      </c>
      <c r="R7" s="168"/>
      <c r="S7" s="167" t="s">
        <v>26</v>
      </c>
      <c r="T7" s="168"/>
      <c r="U7" s="167" t="s">
        <v>85</v>
      </c>
      <c r="V7" s="168"/>
      <c r="W7" s="167" t="s">
        <v>83</v>
      </c>
      <c r="X7" s="168"/>
      <c r="Y7" s="138"/>
      <c r="Z7" s="138"/>
      <c r="AA7" s="144"/>
      <c r="AB7" s="144"/>
    </row>
    <row r="8" spans="1:28" s="92" customFormat="1" ht="55.5" customHeight="1" x14ac:dyDescent="0.25">
      <c r="A8" s="93"/>
      <c r="B8" s="93"/>
      <c r="C8" s="133" t="s">
        <v>57</v>
      </c>
      <c r="D8" s="134" t="s">
        <v>1</v>
      </c>
      <c r="E8" s="133" t="s">
        <v>57</v>
      </c>
      <c r="F8" s="134" t="s">
        <v>1</v>
      </c>
      <c r="G8" s="133" t="s">
        <v>57</v>
      </c>
      <c r="H8" s="134" t="s">
        <v>1</v>
      </c>
      <c r="I8" s="135" t="s">
        <v>57</v>
      </c>
      <c r="J8" s="136" t="s">
        <v>1</v>
      </c>
      <c r="K8" s="135" t="s">
        <v>57</v>
      </c>
      <c r="L8" s="136" t="s">
        <v>1</v>
      </c>
      <c r="M8" s="135" t="s">
        <v>57</v>
      </c>
      <c r="N8" s="136" t="s">
        <v>1</v>
      </c>
      <c r="O8" s="147" t="s">
        <v>57</v>
      </c>
      <c r="P8" s="136" t="s">
        <v>1</v>
      </c>
      <c r="Q8" s="135" t="s">
        <v>57</v>
      </c>
      <c r="R8" s="136" t="s">
        <v>1</v>
      </c>
      <c r="S8" s="135" t="s">
        <v>57</v>
      </c>
      <c r="T8" s="136" t="s">
        <v>1</v>
      </c>
      <c r="U8" s="135" t="s">
        <v>57</v>
      </c>
      <c r="V8" s="136" t="s">
        <v>1</v>
      </c>
      <c r="W8" s="147" t="s">
        <v>57</v>
      </c>
      <c r="X8" s="136" t="s">
        <v>1</v>
      </c>
      <c r="Y8" s="138"/>
      <c r="Z8" s="138"/>
      <c r="AA8" s="144"/>
      <c r="AB8" s="144"/>
    </row>
    <row r="9" spans="1:28" s="92" customFormat="1" ht="37.5" x14ac:dyDescent="0.35">
      <c r="A9" s="94" t="s">
        <v>78</v>
      </c>
      <c r="B9" s="127" t="s">
        <v>91</v>
      </c>
      <c r="C9" s="132">
        <v>6180</v>
      </c>
      <c r="D9" s="132">
        <v>21176857.59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51"/>
      <c r="P9" s="132"/>
      <c r="Q9" s="132"/>
      <c r="R9" s="132"/>
      <c r="S9" s="132">
        <f t="shared" ref="S9" si="0">C9-E9-G9+I9-K9-M9-O9+Q9</f>
        <v>6180</v>
      </c>
      <c r="T9" s="132">
        <f>D9-F9-H9+J9-L9-N9-P9+R9</f>
        <v>21176857.59</v>
      </c>
      <c r="U9" s="137"/>
      <c r="V9" s="137"/>
      <c r="W9" s="147"/>
      <c r="X9" s="137"/>
      <c r="Y9" s="91"/>
    </row>
    <row r="10" spans="1:28" s="92" customFormat="1" ht="31.5" x14ac:dyDescent="0.25">
      <c r="A10" s="94" t="s">
        <v>77</v>
      </c>
      <c r="B10" s="127" t="s">
        <v>91</v>
      </c>
      <c r="C10" s="132">
        <v>6180</v>
      </c>
      <c r="D10" s="132">
        <v>21176857.59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51"/>
      <c r="P10" s="132"/>
      <c r="Q10" s="132"/>
      <c r="R10" s="132"/>
      <c r="S10" s="132">
        <f t="shared" ref="S10:S47" si="1">C10-E10-G10+I10-K10-M10-O10+Q10</f>
        <v>6180</v>
      </c>
      <c r="T10" s="132">
        <f t="shared" ref="T10:T47" si="2">D10-F10-H10+J10-L10-N10-P10+R10</f>
        <v>21176857.59</v>
      </c>
      <c r="U10" s="137"/>
      <c r="V10" s="137"/>
      <c r="W10" s="147"/>
      <c r="X10" s="137"/>
      <c r="Y10" s="138">
        <v>6180</v>
      </c>
      <c r="Z10" s="138">
        <v>21176857.59</v>
      </c>
      <c r="AA10" s="144">
        <f>Y10-S10</f>
        <v>0</v>
      </c>
      <c r="AB10" s="144">
        <f>Z10-T10</f>
        <v>0</v>
      </c>
    </row>
    <row r="11" spans="1:28" s="92" customFormat="1" ht="31.5" x14ac:dyDescent="0.35">
      <c r="A11" s="97" t="s">
        <v>76</v>
      </c>
      <c r="B11" s="128" t="s">
        <v>91</v>
      </c>
      <c r="C11" s="131">
        <f>C9-C10</f>
        <v>0</v>
      </c>
      <c r="D11" s="131">
        <f t="shared" ref="D11:R11" si="3">D9-D10</f>
        <v>0</v>
      </c>
      <c r="E11" s="131">
        <f t="shared" si="3"/>
        <v>0</v>
      </c>
      <c r="F11" s="131">
        <f t="shared" si="3"/>
        <v>0</v>
      </c>
      <c r="G11" s="131">
        <f t="shared" si="3"/>
        <v>0</v>
      </c>
      <c r="H11" s="131">
        <f t="shared" si="3"/>
        <v>0</v>
      </c>
      <c r="I11" s="131">
        <f t="shared" si="3"/>
        <v>0</v>
      </c>
      <c r="J11" s="131">
        <f t="shared" si="3"/>
        <v>0</v>
      </c>
      <c r="K11" s="131">
        <f t="shared" si="3"/>
        <v>0</v>
      </c>
      <c r="L11" s="131">
        <f t="shared" si="3"/>
        <v>0</v>
      </c>
      <c r="M11" s="131">
        <f t="shared" si="3"/>
        <v>0</v>
      </c>
      <c r="N11" s="131">
        <f t="shared" si="3"/>
        <v>0</v>
      </c>
      <c r="O11" s="152">
        <f t="shared" si="3"/>
        <v>0</v>
      </c>
      <c r="P11" s="131">
        <f t="shared" si="3"/>
        <v>0</v>
      </c>
      <c r="Q11" s="131">
        <f t="shared" si="3"/>
        <v>0</v>
      </c>
      <c r="R11" s="131">
        <f t="shared" si="3"/>
        <v>0</v>
      </c>
      <c r="S11" s="132">
        <f t="shared" si="1"/>
        <v>0</v>
      </c>
      <c r="T11" s="132">
        <f t="shared" si="2"/>
        <v>0</v>
      </c>
      <c r="U11" s="137"/>
      <c r="V11" s="137"/>
      <c r="W11" s="147"/>
      <c r="X11" s="137"/>
      <c r="Y11" s="91"/>
    </row>
    <row r="12" spans="1:28" s="92" customFormat="1" ht="37.5" x14ac:dyDescent="0.35">
      <c r="A12" s="94" t="s">
        <v>78</v>
      </c>
      <c r="B12" s="127" t="s">
        <v>92</v>
      </c>
      <c r="C12" s="132"/>
      <c r="D12" s="132">
        <v>652789.16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51"/>
      <c r="P12" s="132"/>
      <c r="Q12" s="132"/>
      <c r="R12" s="132"/>
      <c r="S12" s="132">
        <f t="shared" si="1"/>
        <v>0</v>
      </c>
      <c r="T12" s="132">
        <f t="shared" si="2"/>
        <v>652789.16</v>
      </c>
      <c r="U12" s="137"/>
      <c r="V12" s="137"/>
      <c r="W12" s="147"/>
      <c r="X12" s="137"/>
      <c r="Y12" s="91"/>
    </row>
    <row r="13" spans="1:28" s="92" customFormat="1" ht="31.5" x14ac:dyDescent="0.25">
      <c r="A13" s="94" t="s">
        <v>77</v>
      </c>
      <c r="B13" s="127" t="s">
        <v>92</v>
      </c>
      <c r="C13" s="132"/>
      <c r="D13" s="132">
        <v>652789.18000000005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51"/>
      <c r="P13" s="132">
        <v>0.02</v>
      </c>
      <c r="Q13" s="132"/>
      <c r="R13" s="132"/>
      <c r="S13" s="132">
        <f t="shared" si="1"/>
        <v>0</v>
      </c>
      <c r="T13" s="132">
        <f t="shared" si="2"/>
        <v>652789.16</v>
      </c>
      <c r="U13" s="137"/>
      <c r="V13" s="137"/>
      <c r="W13" s="147"/>
      <c r="X13" s="137">
        <v>0.02</v>
      </c>
      <c r="Y13" s="138"/>
      <c r="Z13" s="138">
        <v>652789.18000000005</v>
      </c>
      <c r="AA13" s="144">
        <f>Y13-S13</f>
        <v>0</v>
      </c>
      <c r="AB13" s="144">
        <f>Z13-T13</f>
        <v>2.0000000018626451E-2</v>
      </c>
    </row>
    <row r="14" spans="1:28" s="92" customFormat="1" ht="31.5" x14ac:dyDescent="0.35">
      <c r="A14" s="97" t="s">
        <v>76</v>
      </c>
      <c r="B14" s="128" t="s">
        <v>92</v>
      </c>
      <c r="C14" s="131">
        <f>C12-C13</f>
        <v>0</v>
      </c>
      <c r="D14" s="131">
        <f t="shared" ref="D14" si="4">D12-D13</f>
        <v>-2.0000000018626451E-2</v>
      </c>
      <c r="E14" s="131">
        <f t="shared" ref="E14" si="5">E12-E13</f>
        <v>0</v>
      </c>
      <c r="F14" s="131">
        <f t="shared" ref="F14" si="6">F12-F13</f>
        <v>0</v>
      </c>
      <c r="G14" s="131">
        <f t="shared" ref="G14" si="7">G12-G13</f>
        <v>0</v>
      </c>
      <c r="H14" s="131">
        <f t="shared" ref="H14" si="8">H12-H13</f>
        <v>0</v>
      </c>
      <c r="I14" s="131">
        <f t="shared" ref="I14" si="9">I12-I13</f>
        <v>0</v>
      </c>
      <c r="J14" s="131">
        <f t="shared" ref="J14" si="10">J12-J13</f>
        <v>0</v>
      </c>
      <c r="K14" s="131">
        <f t="shared" ref="K14" si="11">K12-K13</f>
        <v>0</v>
      </c>
      <c r="L14" s="131">
        <f t="shared" ref="L14" si="12">L12-L13</f>
        <v>0</v>
      </c>
      <c r="M14" s="131">
        <f t="shared" ref="M14" si="13">M12-M13</f>
        <v>0</v>
      </c>
      <c r="N14" s="131">
        <f t="shared" ref="N14" si="14">N12-N13</f>
        <v>0</v>
      </c>
      <c r="O14" s="152">
        <f t="shared" ref="O14" si="15">O12-O13</f>
        <v>0</v>
      </c>
      <c r="P14" s="131">
        <f>P12-P13</f>
        <v>-0.02</v>
      </c>
      <c r="Q14" s="131">
        <f t="shared" ref="Q14" si="16">Q12-Q13</f>
        <v>0</v>
      </c>
      <c r="R14" s="131">
        <f t="shared" ref="R14" si="17">R12-R13</f>
        <v>0</v>
      </c>
      <c r="S14" s="132">
        <f t="shared" si="1"/>
        <v>0</v>
      </c>
      <c r="T14" s="132">
        <f t="shared" si="2"/>
        <v>-1.8626451075975936E-11</v>
      </c>
      <c r="U14" s="137">
        <f t="shared" ref="U14:W14" si="18">U13</f>
        <v>0</v>
      </c>
      <c r="V14" s="137">
        <f t="shared" si="18"/>
        <v>0</v>
      </c>
      <c r="W14" s="147">
        <f t="shared" si="18"/>
        <v>0</v>
      </c>
      <c r="X14" s="137">
        <f>X13</f>
        <v>0.02</v>
      </c>
      <c r="Y14" s="91"/>
    </row>
    <row r="15" spans="1:28" s="92" customFormat="1" ht="37.5" x14ac:dyDescent="0.35">
      <c r="A15" s="94" t="s">
        <v>78</v>
      </c>
      <c r="B15" s="127" t="s">
        <v>93</v>
      </c>
      <c r="C15" s="132"/>
      <c r="D15" s="132">
        <v>634530.73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51"/>
      <c r="P15" s="132"/>
      <c r="Q15" s="132"/>
      <c r="R15" s="132"/>
      <c r="S15" s="132">
        <f t="shared" si="1"/>
        <v>0</v>
      </c>
      <c r="T15" s="132">
        <f t="shared" si="2"/>
        <v>634530.73</v>
      </c>
      <c r="U15" s="137"/>
      <c r="V15" s="137"/>
      <c r="W15" s="147"/>
      <c r="X15" s="137"/>
      <c r="Y15" s="91"/>
    </row>
    <row r="16" spans="1:28" s="92" customFormat="1" ht="31.5" x14ac:dyDescent="0.25">
      <c r="A16" s="94" t="s">
        <v>77</v>
      </c>
      <c r="B16" s="127" t="s">
        <v>93</v>
      </c>
      <c r="C16" s="132"/>
      <c r="D16" s="132">
        <v>634530.73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51"/>
      <c r="P16" s="132"/>
      <c r="Q16" s="132"/>
      <c r="R16" s="132"/>
      <c r="S16" s="132">
        <f t="shared" si="1"/>
        <v>0</v>
      </c>
      <c r="T16" s="132">
        <f t="shared" si="2"/>
        <v>634530.73</v>
      </c>
      <c r="U16" s="137"/>
      <c r="V16" s="137"/>
      <c r="W16" s="147"/>
      <c r="X16" s="137"/>
      <c r="Y16" s="138"/>
      <c r="Z16" s="138">
        <v>634530.73</v>
      </c>
      <c r="AA16" s="144">
        <f>Y16-S16</f>
        <v>0</v>
      </c>
      <c r="AB16" s="144">
        <f>Z16-T16</f>
        <v>0</v>
      </c>
    </row>
    <row r="17" spans="1:28" s="92" customFormat="1" ht="31.5" x14ac:dyDescent="0.35">
      <c r="A17" s="97" t="s">
        <v>76</v>
      </c>
      <c r="B17" s="128" t="s">
        <v>93</v>
      </c>
      <c r="C17" s="131">
        <f>C15-C16</f>
        <v>0</v>
      </c>
      <c r="D17" s="131">
        <f t="shared" ref="D17" si="19">D15-D16</f>
        <v>0</v>
      </c>
      <c r="E17" s="131">
        <f t="shared" ref="E17" si="20">E15-E16</f>
        <v>0</v>
      </c>
      <c r="F17" s="131">
        <f t="shared" ref="F17" si="21">F15-F16</f>
        <v>0</v>
      </c>
      <c r="G17" s="131">
        <f t="shared" ref="G17" si="22">G15-G16</f>
        <v>0</v>
      </c>
      <c r="H17" s="131">
        <f t="shared" ref="H17" si="23">H15-H16</f>
        <v>0</v>
      </c>
      <c r="I17" s="131">
        <f t="shared" ref="I17" si="24">I15-I16</f>
        <v>0</v>
      </c>
      <c r="J17" s="131">
        <f t="shared" ref="J17" si="25">J15-J16</f>
        <v>0</v>
      </c>
      <c r="K17" s="131">
        <f t="shared" ref="K17" si="26">K15-K16</f>
        <v>0</v>
      </c>
      <c r="L17" s="131">
        <f t="shared" ref="L17" si="27">L15-L16</f>
        <v>0</v>
      </c>
      <c r="M17" s="131">
        <f t="shared" ref="M17" si="28">M15-M16</f>
        <v>0</v>
      </c>
      <c r="N17" s="131">
        <f t="shared" ref="N17" si="29">N15-N16</f>
        <v>0</v>
      </c>
      <c r="O17" s="152">
        <f t="shared" ref="O17" si="30">O15-O16</f>
        <v>0</v>
      </c>
      <c r="P17" s="131">
        <f t="shared" ref="P17" si="31">P15-P16</f>
        <v>0</v>
      </c>
      <c r="Q17" s="131">
        <f t="shared" ref="Q17" si="32">Q15-Q16</f>
        <v>0</v>
      </c>
      <c r="R17" s="131">
        <f t="shared" ref="R17" si="33">R15-R16</f>
        <v>0</v>
      </c>
      <c r="S17" s="132">
        <f t="shared" si="1"/>
        <v>0</v>
      </c>
      <c r="T17" s="132">
        <f t="shared" si="2"/>
        <v>0</v>
      </c>
      <c r="U17" s="137"/>
      <c r="V17" s="137"/>
      <c r="W17" s="147"/>
      <c r="X17" s="137"/>
      <c r="Y17" s="91"/>
    </row>
    <row r="18" spans="1:28" s="92" customFormat="1" ht="47.25" x14ac:dyDescent="0.35">
      <c r="A18" s="94" t="s">
        <v>78</v>
      </c>
      <c r="B18" s="127" t="s">
        <v>94</v>
      </c>
      <c r="C18" s="132">
        <v>1857</v>
      </c>
      <c r="D18" s="132">
        <v>491103.46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51"/>
      <c r="P18" s="132"/>
      <c r="Q18" s="132"/>
      <c r="R18" s="132"/>
      <c r="S18" s="132">
        <f t="shared" si="1"/>
        <v>1857</v>
      </c>
      <c r="T18" s="132">
        <f t="shared" si="2"/>
        <v>491103.46</v>
      </c>
      <c r="U18" s="137"/>
      <c r="V18" s="137"/>
      <c r="W18" s="147"/>
      <c r="X18" s="137"/>
      <c r="Y18" s="91"/>
    </row>
    <row r="19" spans="1:28" s="92" customFormat="1" ht="47.25" x14ac:dyDescent="0.25">
      <c r="A19" s="94" t="s">
        <v>77</v>
      </c>
      <c r="B19" s="127" t="s">
        <v>94</v>
      </c>
      <c r="C19" s="132">
        <v>1857</v>
      </c>
      <c r="D19" s="132">
        <v>491103.46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51"/>
      <c r="P19" s="132"/>
      <c r="Q19" s="132"/>
      <c r="R19" s="132"/>
      <c r="S19" s="132">
        <f t="shared" si="1"/>
        <v>1857</v>
      </c>
      <c r="T19" s="132">
        <f t="shared" si="2"/>
        <v>491103.46</v>
      </c>
      <c r="U19" s="137"/>
      <c r="V19" s="137"/>
      <c r="W19" s="147"/>
      <c r="X19" s="137"/>
      <c r="Y19" s="138">
        <v>1857</v>
      </c>
      <c r="Z19" s="138">
        <v>491103.46</v>
      </c>
      <c r="AA19" s="144">
        <f>Y19-S19</f>
        <v>0</v>
      </c>
      <c r="AB19" s="144">
        <f>Z19-T19</f>
        <v>0</v>
      </c>
    </row>
    <row r="20" spans="1:28" s="92" customFormat="1" ht="47.25" x14ac:dyDescent="0.35">
      <c r="A20" s="97" t="s">
        <v>76</v>
      </c>
      <c r="B20" s="128" t="s">
        <v>94</v>
      </c>
      <c r="C20" s="131">
        <f>C18-C19</f>
        <v>0</v>
      </c>
      <c r="D20" s="131">
        <f t="shared" ref="D20" si="34">D18-D19</f>
        <v>0</v>
      </c>
      <c r="E20" s="131">
        <f t="shared" ref="E20" si="35">E18-E19</f>
        <v>0</v>
      </c>
      <c r="F20" s="131">
        <f t="shared" ref="F20" si="36">F18-F19</f>
        <v>0</v>
      </c>
      <c r="G20" s="131">
        <f t="shared" ref="G20" si="37">G18-G19</f>
        <v>0</v>
      </c>
      <c r="H20" s="131">
        <f t="shared" ref="H20" si="38">H18-H19</f>
        <v>0</v>
      </c>
      <c r="I20" s="131">
        <f t="shared" ref="I20" si="39">I18-I19</f>
        <v>0</v>
      </c>
      <c r="J20" s="131">
        <f t="shared" ref="J20" si="40">J18-J19</f>
        <v>0</v>
      </c>
      <c r="K20" s="131">
        <f t="shared" ref="K20" si="41">K18-K19</f>
        <v>0</v>
      </c>
      <c r="L20" s="131">
        <f t="shared" ref="L20" si="42">L18-L19</f>
        <v>0</v>
      </c>
      <c r="M20" s="131">
        <f t="shared" ref="M20" si="43">M18-M19</f>
        <v>0</v>
      </c>
      <c r="N20" s="131">
        <f t="shared" ref="N20" si="44">N18-N19</f>
        <v>0</v>
      </c>
      <c r="O20" s="152">
        <f t="shared" ref="O20" si="45">O18-O19</f>
        <v>0</v>
      </c>
      <c r="P20" s="131">
        <f t="shared" ref="P20" si="46">P18-P19</f>
        <v>0</v>
      </c>
      <c r="Q20" s="131">
        <f t="shared" ref="Q20" si="47">Q18-Q19</f>
        <v>0</v>
      </c>
      <c r="R20" s="131">
        <f t="shared" ref="R20" si="48">R18-R19</f>
        <v>0</v>
      </c>
      <c r="S20" s="132">
        <f t="shared" si="1"/>
        <v>0</v>
      </c>
      <c r="T20" s="132">
        <f t="shared" si="2"/>
        <v>0</v>
      </c>
      <c r="U20" s="137"/>
      <c r="V20" s="137"/>
      <c r="W20" s="147"/>
      <c r="X20" s="137"/>
      <c r="Y20" s="91"/>
    </row>
    <row r="21" spans="1:28" s="92" customFormat="1" ht="47.25" x14ac:dyDescent="0.35">
      <c r="A21" s="94" t="s">
        <v>78</v>
      </c>
      <c r="B21" s="127" t="s">
        <v>95</v>
      </c>
      <c r="C21" s="132">
        <v>281</v>
      </c>
      <c r="D21" s="132">
        <v>662827.32999999996</v>
      </c>
      <c r="E21" s="132"/>
      <c r="F21" s="132">
        <v>92494.79999999993</v>
      </c>
      <c r="G21" s="132"/>
      <c r="H21" s="132"/>
      <c r="I21" s="132"/>
      <c r="J21" s="132"/>
      <c r="K21" s="132"/>
      <c r="L21" s="132"/>
      <c r="M21" s="132"/>
      <c r="N21" s="132"/>
      <c r="O21" s="151"/>
      <c r="P21" s="132"/>
      <c r="Q21" s="132"/>
      <c r="R21" s="132"/>
      <c r="S21" s="132">
        <f t="shared" si="1"/>
        <v>281</v>
      </c>
      <c r="T21" s="132">
        <f t="shared" si="2"/>
        <v>570332.53</v>
      </c>
      <c r="U21" s="137"/>
      <c r="V21" s="137"/>
      <c r="W21" s="147"/>
      <c r="X21" s="137"/>
      <c r="Y21" s="91"/>
    </row>
    <row r="22" spans="1:28" s="92" customFormat="1" ht="47.25" x14ac:dyDescent="0.25">
      <c r="A22" s="94" t="s">
        <v>77</v>
      </c>
      <c r="B22" s="127" t="s">
        <v>95</v>
      </c>
      <c r="C22" s="132">
        <v>281</v>
      </c>
      <c r="D22" s="132">
        <v>662827.32999999996</v>
      </c>
      <c r="E22" s="132">
        <v>26</v>
      </c>
      <c r="F22" s="132">
        <v>63978.17</v>
      </c>
      <c r="G22" s="132"/>
      <c r="H22" s="132"/>
      <c r="I22" s="132"/>
      <c r="J22" s="132"/>
      <c r="K22" s="132"/>
      <c r="L22" s="132"/>
      <c r="M22" s="132"/>
      <c r="N22" s="132"/>
      <c r="O22" s="151"/>
      <c r="P22" s="132">
        <v>28516.63</v>
      </c>
      <c r="Q22" s="132">
        <v>26</v>
      </c>
      <c r="R22" s="132"/>
      <c r="S22" s="132">
        <f t="shared" si="1"/>
        <v>281</v>
      </c>
      <c r="T22" s="132">
        <f>D22-F22-H22+J22-L22-N22-P22+R22</f>
        <v>570332.52999999991</v>
      </c>
      <c r="U22" s="147">
        <f>Q22</f>
        <v>26</v>
      </c>
      <c r="V22" s="137"/>
      <c r="W22" s="147"/>
      <c r="X22" s="137">
        <f>P22</f>
        <v>28516.63</v>
      </c>
      <c r="Y22" s="138">
        <v>257</v>
      </c>
      <c r="Z22" s="138">
        <v>598849.16</v>
      </c>
      <c r="AA22" s="144">
        <f>Y22-S22</f>
        <v>-24</v>
      </c>
      <c r="AB22" s="144">
        <f>Z22-T22</f>
        <v>28516.630000000121</v>
      </c>
    </row>
    <row r="23" spans="1:28" s="92" customFormat="1" ht="47.25" x14ac:dyDescent="0.35">
      <c r="A23" s="97" t="s">
        <v>76</v>
      </c>
      <c r="B23" s="128" t="s">
        <v>95</v>
      </c>
      <c r="C23" s="131">
        <f>C21-C22</f>
        <v>0</v>
      </c>
      <c r="D23" s="131">
        <f t="shared" ref="D23" si="49">D21-D22</f>
        <v>0</v>
      </c>
      <c r="E23" s="131">
        <f t="shared" ref="E23" si="50">E21-E22</f>
        <v>-26</v>
      </c>
      <c r="F23" s="131">
        <f t="shared" ref="F23" si="51">F21-F22</f>
        <v>28516.629999999932</v>
      </c>
      <c r="G23" s="131">
        <f t="shared" ref="G23" si="52">G21-G22</f>
        <v>0</v>
      </c>
      <c r="H23" s="131">
        <f t="shared" ref="H23" si="53">H21-H22</f>
        <v>0</v>
      </c>
      <c r="I23" s="131">
        <f t="shared" ref="I23" si="54">I21-I22</f>
        <v>0</v>
      </c>
      <c r="J23" s="131">
        <f t="shared" ref="J23" si="55">J21-J22</f>
        <v>0</v>
      </c>
      <c r="K23" s="131">
        <f t="shared" ref="K23" si="56">K21-K22</f>
        <v>0</v>
      </c>
      <c r="L23" s="131">
        <f t="shared" ref="L23" si="57">L21-L22</f>
        <v>0</v>
      </c>
      <c r="M23" s="131">
        <f t="shared" ref="M23" si="58">M21-M22</f>
        <v>0</v>
      </c>
      <c r="N23" s="131">
        <f t="shared" ref="N23" si="59">N21-N22</f>
        <v>0</v>
      </c>
      <c r="O23" s="152">
        <f t="shared" ref="O23" si="60">O21-O22</f>
        <v>0</v>
      </c>
      <c r="P23" s="131">
        <f t="shared" ref="P23" si="61">P21-P22</f>
        <v>-28516.63</v>
      </c>
      <c r="Q23" s="131">
        <f t="shared" ref="Q23" si="62">Q21-Q22</f>
        <v>-26</v>
      </c>
      <c r="R23" s="131">
        <f t="shared" ref="R23" si="63">R21-R22</f>
        <v>0</v>
      </c>
      <c r="S23" s="132">
        <f t="shared" si="1"/>
        <v>0</v>
      </c>
      <c r="T23" s="132">
        <f t="shared" si="2"/>
        <v>6.9121597334742546E-11</v>
      </c>
      <c r="U23" s="147">
        <f>U22</f>
        <v>26</v>
      </c>
      <c r="V23" s="137"/>
      <c r="W23" s="147"/>
      <c r="X23" s="137">
        <f>X22</f>
        <v>28516.63</v>
      </c>
      <c r="Y23" s="91"/>
    </row>
    <row r="24" spans="1:28" s="92" customFormat="1" ht="63" x14ac:dyDescent="0.35">
      <c r="A24" s="94" t="s">
        <v>78</v>
      </c>
      <c r="B24" s="127" t="s">
        <v>96</v>
      </c>
      <c r="C24" s="132"/>
      <c r="D24" s="132">
        <v>4790715.5199999996</v>
      </c>
      <c r="E24" s="132"/>
      <c r="F24" s="132"/>
      <c r="G24" s="132"/>
      <c r="H24" s="132">
        <v>24264.6</v>
      </c>
      <c r="I24" s="132"/>
      <c r="J24" s="132"/>
      <c r="K24" s="132"/>
      <c r="L24" s="132"/>
      <c r="M24" s="132"/>
      <c r="N24" s="132"/>
      <c r="O24" s="151"/>
      <c r="P24" s="132"/>
      <c r="Q24" s="132"/>
      <c r="R24" s="132"/>
      <c r="S24" s="132">
        <f t="shared" si="1"/>
        <v>0</v>
      </c>
      <c r="T24" s="132">
        <f t="shared" si="2"/>
        <v>4766450.92</v>
      </c>
      <c r="U24" s="137"/>
      <c r="V24" s="137"/>
      <c r="W24" s="147"/>
      <c r="X24" s="137"/>
      <c r="Y24" s="91"/>
    </row>
    <row r="25" spans="1:28" s="92" customFormat="1" ht="63" x14ac:dyDescent="0.25">
      <c r="A25" s="94" t="s">
        <v>77</v>
      </c>
      <c r="B25" s="127" t="s">
        <v>96</v>
      </c>
      <c r="C25" s="132">
        <v>49</v>
      </c>
      <c r="D25" s="132">
        <v>4790715.5199999996</v>
      </c>
      <c r="E25" s="132"/>
      <c r="F25" s="132"/>
      <c r="G25" s="132"/>
      <c r="H25" s="132">
        <v>24264.6</v>
      </c>
      <c r="I25" s="132"/>
      <c r="J25" s="132"/>
      <c r="K25" s="132"/>
      <c r="L25" s="132"/>
      <c r="M25" s="132"/>
      <c r="N25" s="132"/>
      <c r="O25" s="151">
        <v>49</v>
      </c>
      <c r="P25" s="132"/>
      <c r="Q25" s="132"/>
      <c r="R25" s="132"/>
      <c r="S25" s="132">
        <f t="shared" si="1"/>
        <v>0</v>
      </c>
      <c r="T25" s="132">
        <f t="shared" si="2"/>
        <v>4766450.92</v>
      </c>
      <c r="U25" s="137"/>
      <c r="V25" s="137"/>
      <c r="W25" s="147">
        <f>O25</f>
        <v>49</v>
      </c>
      <c r="X25" s="137"/>
      <c r="Y25" s="138">
        <v>49</v>
      </c>
      <c r="Z25" s="138">
        <v>4766450.92</v>
      </c>
      <c r="AA25" s="144">
        <f>Y25-S25</f>
        <v>49</v>
      </c>
      <c r="AB25" s="144">
        <f>Z25-T25</f>
        <v>0</v>
      </c>
    </row>
    <row r="26" spans="1:28" s="92" customFormat="1" ht="78.75" x14ac:dyDescent="0.35">
      <c r="A26" s="97" t="s">
        <v>76</v>
      </c>
      <c r="B26" s="128" t="s">
        <v>96</v>
      </c>
      <c r="C26" s="131">
        <f>C24-C25</f>
        <v>-49</v>
      </c>
      <c r="D26" s="131">
        <f t="shared" ref="D26:X26" si="64">D24-D25</f>
        <v>0</v>
      </c>
      <c r="E26" s="131">
        <f t="shared" si="64"/>
        <v>0</v>
      </c>
      <c r="F26" s="131">
        <f t="shared" si="64"/>
        <v>0</v>
      </c>
      <c r="G26" s="131">
        <f t="shared" si="64"/>
        <v>0</v>
      </c>
      <c r="H26" s="131">
        <f t="shared" si="64"/>
        <v>0</v>
      </c>
      <c r="I26" s="131">
        <f t="shared" si="64"/>
        <v>0</v>
      </c>
      <c r="J26" s="131">
        <f t="shared" si="64"/>
        <v>0</v>
      </c>
      <c r="K26" s="131">
        <f t="shared" si="64"/>
        <v>0</v>
      </c>
      <c r="L26" s="131">
        <f t="shared" si="64"/>
        <v>0</v>
      </c>
      <c r="M26" s="131">
        <f t="shared" si="64"/>
        <v>0</v>
      </c>
      <c r="N26" s="131">
        <f t="shared" si="64"/>
        <v>0</v>
      </c>
      <c r="O26" s="152">
        <f t="shared" si="64"/>
        <v>-49</v>
      </c>
      <c r="P26" s="131">
        <f t="shared" si="64"/>
        <v>0</v>
      </c>
      <c r="Q26" s="131">
        <f t="shared" si="64"/>
        <v>0</v>
      </c>
      <c r="R26" s="131">
        <f t="shared" si="64"/>
        <v>0</v>
      </c>
      <c r="S26" s="131">
        <f t="shared" si="64"/>
        <v>0</v>
      </c>
      <c r="T26" s="131">
        <f t="shared" si="64"/>
        <v>0</v>
      </c>
      <c r="U26" s="131">
        <f t="shared" si="64"/>
        <v>0</v>
      </c>
      <c r="V26" s="131">
        <f t="shared" si="64"/>
        <v>0</v>
      </c>
      <c r="W26" s="152">
        <f>W25</f>
        <v>49</v>
      </c>
      <c r="X26" s="131">
        <f t="shared" si="64"/>
        <v>0</v>
      </c>
      <c r="Y26" s="91"/>
    </row>
    <row r="27" spans="1:28" s="92" customFormat="1" ht="37.5" x14ac:dyDescent="0.35">
      <c r="A27" s="94" t="s">
        <v>78</v>
      </c>
      <c r="B27" s="127" t="s">
        <v>97</v>
      </c>
      <c r="C27" s="132">
        <v>54</v>
      </c>
      <c r="D27" s="132">
        <v>788567.48</v>
      </c>
      <c r="E27" s="132"/>
      <c r="F27" s="132">
        <v>146031.07999999996</v>
      </c>
      <c r="G27" s="132"/>
      <c r="H27" s="132"/>
      <c r="I27" s="132"/>
      <c r="J27" s="132"/>
      <c r="K27" s="132"/>
      <c r="L27" s="132"/>
      <c r="M27" s="132"/>
      <c r="N27" s="132"/>
      <c r="O27" s="151"/>
      <c r="P27" s="132"/>
      <c r="Q27" s="132"/>
      <c r="R27" s="132"/>
      <c r="S27" s="132">
        <f t="shared" si="1"/>
        <v>54</v>
      </c>
      <c r="T27" s="132">
        <f t="shared" si="2"/>
        <v>642536.4</v>
      </c>
      <c r="U27" s="137"/>
      <c r="V27" s="137"/>
      <c r="W27" s="147"/>
      <c r="X27" s="137"/>
      <c r="Y27" s="91"/>
    </row>
    <row r="28" spans="1:28" s="92" customFormat="1" ht="19.5" x14ac:dyDescent="0.25">
      <c r="A28" s="94" t="s">
        <v>77</v>
      </c>
      <c r="B28" s="127" t="s">
        <v>97</v>
      </c>
      <c r="C28" s="132">
        <v>54</v>
      </c>
      <c r="D28" s="132">
        <v>788567.48</v>
      </c>
      <c r="E28" s="132"/>
      <c r="F28" s="132">
        <v>129967.67</v>
      </c>
      <c r="G28" s="132"/>
      <c r="H28" s="132"/>
      <c r="I28" s="132"/>
      <c r="J28" s="132"/>
      <c r="K28" s="132"/>
      <c r="L28" s="132"/>
      <c r="M28" s="132"/>
      <c r="N28" s="132"/>
      <c r="O28" s="151"/>
      <c r="P28" s="132">
        <v>16063.41</v>
      </c>
      <c r="Q28" s="132"/>
      <c r="R28" s="132"/>
      <c r="S28" s="132">
        <f t="shared" si="1"/>
        <v>54</v>
      </c>
      <c r="T28" s="132">
        <f t="shared" si="2"/>
        <v>642536.39999999991</v>
      </c>
      <c r="U28" s="137"/>
      <c r="V28" s="137"/>
      <c r="W28" s="147"/>
      <c r="X28" s="137">
        <f>P28</f>
        <v>16063.41</v>
      </c>
      <c r="Y28" s="138">
        <v>54</v>
      </c>
      <c r="Z28" s="138">
        <v>658599.81000000006</v>
      </c>
      <c r="AA28" s="144">
        <f>Y28-S28</f>
        <v>0</v>
      </c>
      <c r="AB28" s="144">
        <f>Z28-T28</f>
        <v>16063.410000000149</v>
      </c>
    </row>
    <row r="29" spans="1:28" s="92" customFormat="1" ht="19.5" x14ac:dyDescent="0.35">
      <c r="A29" s="97" t="s">
        <v>76</v>
      </c>
      <c r="B29" s="128" t="s">
        <v>97</v>
      </c>
      <c r="C29" s="131">
        <f>C27-C28</f>
        <v>0</v>
      </c>
      <c r="D29" s="131">
        <f t="shared" ref="D29" si="65">D27-D28</f>
        <v>0</v>
      </c>
      <c r="E29" s="131">
        <f t="shared" ref="E29" si="66">E27-E28</f>
        <v>0</v>
      </c>
      <c r="F29" s="131">
        <f t="shared" ref="F29" si="67">F27-F28</f>
        <v>16063.40999999996</v>
      </c>
      <c r="G29" s="131">
        <f t="shared" ref="G29" si="68">G27-G28</f>
        <v>0</v>
      </c>
      <c r="H29" s="131">
        <f t="shared" ref="H29" si="69">H27-H28</f>
        <v>0</v>
      </c>
      <c r="I29" s="131">
        <f t="shared" ref="I29" si="70">I27-I28</f>
        <v>0</v>
      </c>
      <c r="J29" s="131">
        <f t="shared" ref="J29" si="71">J27-J28</f>
        <v>0</v>
      </c>
      <c r="K29" s="131">
        <f t="shared" ref="K29" si="72">K27-K28</f>
        <v>0</v>
      </c>
      <c r="L29" s="131">
        <f t="shared" ref="L29" si="73">L27-L28</f>
        <v>0</v>
      </c>
      <c r="M29" s="131">
        <f t="shared" ref="M29" si="74">M27-M28</f>
        <v>0</v>
      </c>
      <c r="N29" s="131">
        <f t="shared" ref="N29" si="75">N27-N28</f>
        <v>0</v>
      </c>
      <c r="O29" s="152">
        <f t="shared" ref="O29" si="76">O27-O28</f>
        <v>0</v>
      </c>
      <c r="P29" s="131">
        <f t="shared" ref="P29" si="77">P27-P28</f>
        <v>-16063.41</v>
      </c>
      <c r="Q29" s="131">
        <f t="shared" ref="Q29" si="78">Q27-Q28</f>
        <v>0</v>
      </c>
      <c r="R29" s="131">
        <f t="shared" ref="R29" si="79">R27-R28</f>
        <v>0</v>
      </c>
      <c r="S29" s="132">
        <f t="shared" si="1"/>
        <v>0</v>
      </c>
      <c r="T29" s="132">
        <f t="shared" si="2"/>
        <v>4.0017766878008842E-11</v>
      </c>
      <c r="U29" s="137"/>
      <c r="V29" s="137"/>
      <c r="W29" s="147"/>
      <c r="X29" s="137">
        <f>X28</f>
        <v>16063.41</v>
      </c>
      <c r="Y29" s="91"/>
    </row>
    <row r="30" spans="1:28" s="92" customFormat="1" ht="37.5" x14ac:dyDescent="0.35">
      <c r="A30" s="94" t="s">
        <v>78</v>
      </c>
      <c r="B30" s="127" t="s">
        <v>98</v>
      </c>
      <c r="C30" s="132">
        <v>84</v>
      </c>
      <c r="D30" s="132">
        <v>300474.77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51"/>
      <c r="P30" s="132"/>
      <c r="Q30" s="132"/>
      <c r="R30" s="132"/>
      <c r="S30" s="132">
        <f t="shared" si="1"/>
        <v>84</v>
      </c>
      <c r="T30" s="132">
        <f t="shared" si="2"/>
        <v>300474.77</v>
      </c>
      <c r="U30" s="137"/>
      <c r="V30" s="137"/>
      <c r="W30" s="147"/>
      <c r="X30" s="137"/>
      <c r="Y30" s="91"/>
    </row>
    <row r="31" spans="1:28" s="92" customFormat="1" ht="19.5" x14ac:dyDescent="0.25">
      <c r="A31" s="94" t="s">
        <v>77</v>
      </c>
      <c r="B31" s="127" t="s">
        <v>98</v>
      </c>
      <c r="C31" s="132">
        <v>84</v>
      </c>
      <c r="D31" s="132">
        <v>300474.77</v>
      </c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51"/>
      <c r="P31" s="132"/>
      <c r="Q31" s="132"/>
      <c r="R31" s="132"/>
      <c r="S31" s="132">
        <f t="shared" si="1"/>
        <v>84</v>
      </c>
      <c r="T31" s="132">
        <f t="shared" si="2"/>
        <v>300474.77</v>
      </c>
      <c r="U31" s="137"/>
      <c r="V31" s="137"/>
      <c r="W31" s="147"/>
      <c r="X31" s="137"/>
      <c r="Y31" s="138">
        <v>84</v>
      </c>
      <c r="Z31" s="138">
        <v>300474.77</v>
      </c>
      <c r="AA31" s="144">
        <f>Y31-S31</f>
        <v>0</v>
      </c>
      <c r="AB31" s="144">
        <f>Z31-T31</f>
        <v>0</v>
      </c>
    </row>
    <row r="32" spans="1:28" s="92" customFormat="1" ht="19.5" x14ac:dyDescent="0.35">
      <c r="A32" s="97" t="s">
        <v>76</v>
      </c>
      <c r="B32" s="128" t="s">
        <v>98</v>
      </c>
      <c r="C32" s="131">
        <f>C30-C31</f>
        <v>0</v>
      </c>
      <c r="D32" s="131">
        <f t="shared" ref="D32" si="80">D30-D31</f>
        <v>0</v>
      </c>
      <c r="E32" s="131">
        <f t="shared" ref="E32" si="81">E30-E31</f>
        <v>0</v>
      </c>
      <c r="F32" s="131">
        <f t="shared" ref="F32" si="82">F30-F31</f>
        <v>0</v>
      </c>
      <c r="G32" s="131">
        <f t="shared" ref="G32" si="83">G30-G31</f>
        <v>0</v>
      </c>
      <c r="H32" s="131">
        <f t="shared" ref="H32" si="84">H30-H31</f>
        <v>0</v>
      </c>
      <c r="I32" s="131">
        <f t="shared" ref="I32" si="85">I30-I31</f>
        <v>0</v>
      </c>
      <c r="J32" s="131">
        <f t="shared" ref="J32" si="86">J30-J31</f>
        <v>0</v>
      </c>
      <c r="K32" s="131">
        <f t="shared" ref="K32" si="87">K30-K31</f>
        <v>0</v>
      </c>
      <c r="L32" s="131">
        <f t="shared" ref="L32" si="88">L30-L31</f>
        <v>0</v>
      </c>
      <c r="M32" s="131">
        <f t="shared" ref="M32" si="89">M30-M31</f>
        <v>0</v>
      </c>
      <c r="N32" s="131">
        <f t="shared" ref="N32" si="90">N30-N31</f>
        <v>0</v>
      </c>
      <c r="O32" s="152">
        <f t="shared" ref="O32" si="91">O30-O31</f>
        <v>0</v>
      </c>
      <c r="P32" s="131">
        <f t="shared" ref="P32" si="92">P30-P31</f>
        <v>0</v>
      </c>
      <c r="Q32" s="131">
        <f t="shared" ref="Q32" si="93">Q30-Q31</f>
        <v>0</v>
      </c>
      <c r="R32" s="131">
        <f t="shared" ref="R32" si="94">R30-R31</f>
        <v>0</v>
      </c>
      <c r="S32" s="132">
        <f t="shared" si="1"/>
        <v>0</v>
      </c>
      <c r="T32" s="132">
        <f t="shared" si="2"/>
        <v>0</v>
      </c>
      <c r="U32" s="137"/>
      <c r="V32" s="137"/>
      <c r="W32" s="147"/>
      <c r="X32" s="137"/>
      <c r="Y32" s="91"/>
    </row>
    <row r="33" spans="1:30" s="92" customFormat="1" ht="47.25" x14ac:dyDescent="0.35">
      <c r="A33" s="94" t="s">
        <v>78</v>
      </c>
      <c r="B33" s="127" t="s">
        <v>8</v>
      </c>
      <c r="C33" s="132">
        <v>473</v>
      </c>
      <c r="D33" s="132">
        <v>1616228.18</v>
      </c>
      <c r="E33" s="132"/>
      <c r="F33" s="132">
        <v>530923.47</v>
      </c>
      <c r="G33" s="132">
        <v>13</v>
      </c>
      <c r="H33" s="132">
        <v>53931.199999999997</v>
      </c>
      <c r="I33" s="132"/>
      <c r="J33" s="132"/>
      <c r="K33" s="132"/>
      <c r="L33" s="132"/>
      <c r="M33" s="132"/>
      <c r="N33" s="132"/>
      <c r="O33" s="151"/>
      <c r="P33" s="132"/>
      <c r="Q33" s="132"/>
      <c r="R33" s="132"/>
      <c r="S33" s="132">
        <f t="shared" si="1"/>
        <v>460</v>
      </c>
      <c r="T33" s="132">
        <f t="shared" si="2"/>
        <v>1031373.51</v>
      </c>
      <c r="U33" s="137"/>
      <c r="V33" s="137"/>
      <c r="W33" s="147"/>
      <c r="X33" s="137"/>
      <c r="Y33" s="91"/>
    </row>
    <row r="34" spans="1:30" s="92" customFormat="1" ht="47.25" x14ac:dyDescent="0.25">
      <c r="A34" s="94" t="s">
        <v>77</v>
      </c>
      <c r="B34" s="127" t="s">
        <v>8</v>
      </c>
      <c r="C34" s="132">
        <v>473</v>
      </c>
      <c r="D34" s="132">
        <v>1616228.18</v>
      </c>
      <c r="E34" s="132">
        <v>153</v>
      </c>
      <c r="F34" s="132">
        <v>476658.23</v>
      </c>
      <c r="G34" s="132"/>
      <c r="H34" s="132">
        <v>31499.22</v>
      </c>
      <c r="I34" s="132"/>
      <c r="J34" s="132"/>
      <c r="K34" s="132"/>
      <c r="L34" s="132"/>
      <c r="M34" s="132"/>
      <c r="N34" s="132"/>
      <c r="O34" s="151"/>
      <c r="P34" s="132">
        <f>F35+H35</f>
        <v>76697.219999999987</v>
      </c>
      <c r="Q34" s="132"/>
      <c r="R34" s="132"/>
      <c r="S34" s="132">
        <f t="shared" si="1"/>
        <v>320</v>
      </c>
      <c r="T34" s="132">
        <f t="shared" si="2"/>
        <v>1031373.51</v>
      </c>
      <c r="U34" s="147">
        <f>Q34</f>
        <v>0</v>
      </c>
      <c r="V34" s="137"/>
      <c r="W34" s="147"/>
      <c r="X34" s="137">
        <f>P34</f>
        <v>76697.219999999987</v>
      </c>
      <c r="Y34" s="138">
        <v>328</v>
      </c>
      <c r="Z34" s="138">
        <v>1139569.95</v>
      </c>
      <c r="AA34" s="144">
        <f>Y34-S34</f>
        <v>8</v>
      </c>
      <c r="AB34" s="144">
        <f>Z34-T34</f>
        <v>108196.43999999994</v>
      </c>
    </row>
    <row r="35" spans="1:30" s="92" customFormat="1" ht="47.25" x14ac:dyDescent="0.35">
      <c r="A35" s="97" t="s">
        <v>76</v>
      </c>
      <c r="B35" s="128" t="s">
        <v>8</v>
      </c>
      <c r="C35" s="131">
        <f>C33-C34</f>
        <v>0</v>
      </c>
      <c r="D35" s="131">
        <f t="shared" ref="D35" si="95">D33-D34</f>
        <v>0</v>
      </c>
      <c r="E35" s="131">
        <f t="shared" ref="E35" si="96">E33-E34</f>
        <v>-153</v>
      </c>
      <c r="F35" s="131">
        <f t="shared" ref="F35" si="97">F33-F34</f>
        <v>54265.239999999991</v>
      </c>
      <c r="G35" s="131">
        <f>G33-G34</f>
        <v>13</v>
      </c>
      <c r="H35" s="131">
        <f t="shared" ref="H35:Q35" si="98">H33-H34</f>
        <v>22431.979999999996</v>
      </c>
      <c r="I35" s="131">
        <f t="shared" si="98"/>
        <v>0</v>
      </c>
      <c r="J35" s="131">
        <f t="shared" si="98"/>
        <v>0</v>
      </c>
      <c r="K35" s="131">
        <f t="shared" si="98"/>
        <v>0</v>
      </c>
      <c r="L35" s="131">
        <f t="shared" si="98"/>
        <v>0</v>
      </c>
      <c r="M35" s="131">
        <f t="shared" si="98"/>
        <v>0</v>
      </c>
      <c r="N35" s="131">
        <f t="shared" si="98"/>
        <v>0</v>
      </c>
      <c r="O35" s="131">
        <f t="shared" si="98"/>
        <v>0</v>
      </c>
      <c r="P35" s="131">
        <f t="shared" si="98"/>
        <v>-76697.219999999987</v>
      </c>
      <c r="Q35" s="131">
        <f t="shared" si="98"/>
        <v>0</v>
      </c>
      <c r="R35" s="131">
        <f t="shared" ref="R35" si="99">R33-R34</f>
        <v>0</v>
      </c>
      <c r="S35" s="132">
        <f>C35-E35-G35+I35-K35-M35-O35+Q35</f>
        <v>140</v>
      </c>
      <c r="T35" s="132">
        <f t="shared" si="2"/>
        <v>0</v>
      </c>
      <c r="U35" s="147">
        <f>U34</f>
        <v>0</v>
      </c>
      <c r="V35" s="137"/>
      <c r="W35" s="147"/>
      <c r="X35" s="137">
        <f>X34</f>
        <v>76697.219999999987</v>
      </c>
      <c r="Y35" s="91"/>
    </row>
    <row r="36" spans="1:30" s="92" customFormat="1" ht="37.5" x14ac:dyDescent="0.35">
      <c r="A36" s="94" t="s">
        <v>78</v>
      </c>
      <c r="B36" s="127" t="s">
        <v>99</v>
      </c>
      <c r="C36" s="132">
        <v>161</v>
      </c>
      <c r="D36" s="132">
        <v>451843.98</v>
      </c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51"/>
      <c r="P36" s="132"/>
      <c r="Q36" s="132"/>
      <c r="R36" s="132"/>
      <c r="S36" s="132">
        <f t="shared" si="1"/>
        <v>161</v>
      </c>
      <c r="T36" s="132">
        <f t="shared" si="2"/>
        <v>451843.98</v>
      </c>
      <c r="U36" s="137"/>
      <c r="V36" s="137"/>
      <c r="W36" s="147"/>
      <c r="X36" s="137"/>
      <c r="Y36" s="91"/>
    </row>
    <row r="37" spans="1:30" s="92" customFormat="1" ht="31.5" x14ac:dyDescent="0.25">
      <c r="A37" s="94" t="s">
        <v>77</v>
      </c>
      <c r="B37" s="127" t="s">
        <v>99</v>
      </c>
      <c r="C37" s="132">
        <v>161</v>
      </c>
      <c r="D37" s="132">
        <v>451843.98</v>
      </c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51"/>
      <c r="P37" s="132"/>
      <c r="Q37" s="132"/>
      <c r="R37" s="132"/>
      <c r="S37" s="132">
        <f t="shared" si="1"/>
        <v>161</v>
      </c>
      <c r="T37" s="132">
        <f t="shared" si="2"/>
        <v>451843.98</v>
      </c>
      <c r="U37" s="137"/>
      <c r="V37" s="137"/>
      <c r="W37" s="147"/>
      <c r="X37" s="137"/>
      <c r="Y37" s="138">
        <v>161</v>
      </c>
      <c r="Z37" s="138">
        <v>451843.98</v>
      </c>
      <c r="AA37" s="144">
        <f>Y37-S37</f>
        <v>0</v>
      </c>
      <c r="AB37" s="144">
        <f>Z37-T37</f>
        <v>0</v>
      </c>
    </row>
    <row r="38" spans="1:30" s="92" customFormat="1" ht="31.5" x14ac:dyDescent="0.35">
      <c r="A38" s="97" t="s">
        <v>76</v>
      </c>
      <c r="B38" s="128" t="s">
        <v>99</v>
      </c>
      <c r="C38" s="131">
        <f>C36-C37</f>
        <v>0</v>
      </c>
      <c r="D38" s="131">
        <f t="shared" ref="D38" si="100">D36-D37</f>
        <v>0</v>
      </c>
      <c r="E38" s="131">
        <f t="shared" ref="E38" si="101">E36-E37</f>
        <v>0</v>
      </c>
      <c r="F38" s="131">
        <f t="shared" ref="F38" si="102">F36-F37</f>
        <v>0</v>
      </c>
      <c r="G38" s="131">
        <f t="shared" ref="G38" si="103">G36-G37</f>
        <v>0</v>
      </c>
      <c r="H38" s="131">
        <f t="shared" ref="H38" si="104">H36-H37</f>
        <v>0</v>
      </c>
      <c r="I38" s="131">
        <f t="shared" ref="I38" si="105">I36-I37</f>
        <v>0</v>
      </c>
      <c r="J38" s="131">
        <f t="shared" ref="J38" si="106">J36-J37</f>
        <v>0</v>
      </c>
      <c r="K38" s="131">
        <f t="shared" ref="K38" si="107">K36-K37</f>
        <v>0</v>
      </c>
      <c r="L38" s="131">
        <f t="shared" ref="L38" si="108">L36-L37</f>
        <v>0</v>
      </c>
      <c r="M38" s="131">
        <f t="shared" ref="M38" si="109">M36-M37</f>
        <v>0</v>
      </c>
      <c r="N38" s="131">
        <f t="shared" ref="N38" si="110">N36-N37</f>
        <v>0</v>
      </c>
      <c r="O38" s="152">
        <f t="shared" ref="O38" si="111">O36-O37</f>
        <v>0</v>
      </c>
      <c r="P38" s="131">
        <f t="shared" ref="P38" si="112">P36-P37</f>
        <v>0</v>
      </c>
      <c r="Q38" s="131">
        <f t="shared" ref="Q38" si="113">Q36-Q37</f>
        <v>0</v>
      </c>
      <c r="R38" s="131">
        <f t="shared" ref="R38" si="114">R36-R37</f>
        <v>0</v>
      </c>
      <c r="S38" s="132">
        <f t="shared" si="1"/>
        <v>0</v>
      </c>
      <c r="T38" s="132">
        <f t="shared" si="2"/>
        <v>0</v>
      </c>
      <c r="U38" s="137"/>
      <c r="V38" s="137"/>
      <c r="W38" s="147"/>
      <c r="X38" s="137"/>
      <c r="Y38" s="91"/>
    </row>
    <row r="39" spans="1:30" s="92" customFormat="1" ht="37.5" x14ac:dyDescent="0.35">
      <c r="A39" s="94" t="s">
        <v>78</v>
      </c>
      <c r="B39" s="127" t="s">
        <v>100</v>
      </c>
      <c r="C39" s="132">
        <v>141</v>
      </c>
      <c r="D39" s="132">
        <v>210334.98</v>
      </c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51"/>
      <c r="P39" s="132"/>
      <c r="Q39" s="132"/>
      <c r="R39" s="132"/>
      <c r="S39" s="132">
        <f t="shared" si="1"/>
        <v>141</v>
      </c>
      <c r="T39" s="132">
        <f t="shared" si="2"/>
        <v>210334.98</v>
      </c>
      <c r="U39" s="137"/>
      <c r="V39" s="137"/>
      <c r="W39" s="147"/>
      <c r="X39" s="137"/>
      <c r="Y39" s="91"/>
    </row>
    <row r="40" spans="1:30" s="92" customFormat="1" ht="31.5" x14ac:dyDescent="0.25">
      <c r="A40" s="94" t="s">
        <v>77</v>
      </c>
      <c r="B40" s="127" t="s">
        <v>100</v>
      </c>
      <c r="C40" s="132">
        <v>141</v>
      </c>
      <c r="D40" s="132">
        <v>210334.98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51"/>
      <c r="P40" s="132"/>
      <c r="Q40" s="132"/>
      <c r="R40" s="132"/>
      <c r="S40" s="132">
        <f t="shared" si="1"/>
        <v>141</v>
      </c>
      <c r="T40" s="132">
        <f t="shared" si="2"/>
        <v>210334.98</v>
      </c>
      <c r="U40" s="137"/>
      <c r="V40" s="137"/>
      <c r="W40" s="147"/>
      <c r="X40" s="137"/>
      <c r="Y40" s="138">
        <v>141</v>
      </c>
      <c r="Z40" s="138">
        <v>210334.98</v>
      </c>
      <c r="AA40" s="144">
        <f>Y40-S40</f>
        <v>0</v>
      </c>
      <c r="AB40" s="144">
        <f>Z40-T40</f>
        <v>0</v>
      </c>
    </row>
    <row r="41" spans="1:30" s="92" customFormat="1" ht="31.5" x14ac:dyDescent="0.35">
      <c r="A41" s="97" t="s">
        <v>76</v>
      </c>
      <c r="B41" s="128" t="s">
        <v>100</v>
      </c>
      <c r="C41" s="131">
        <f>C39-C40</f>
        <v>0</v>
      </c>
      <c r="D41" s="131">
        <f t="shared" ref="D41" si="115">D39-D40</f>
        <v>0</v>
      </c>
      <c r="E41" s="131">
        <f t="shared" ref="E41" si="116">E39-E40</f>
        <v>0</v>
      </c>
      <c r="F41" s="131">
        <f t="shared" ref="F41" si="117">F39-F40</f>
        <v>0</v>
      </c>
      <c r="G41" s="131">
        <f t="shared" ref="G41" si="118">G39-G40</f>
        <v>0</v>
      </c>
      <c r="H41" s="131">
        <f t="shared" ref="H41" si="119">H39-H40</f>
        <v>0</v>
      </c>
      <c r="I41" s="131">
        <f t="shared" ref="I41" si="120">I39-I40</f>
        <v>0</v>
      </c>
      <c r="J41" s="131">
        <f t="shared" ref="J41" si="121">J39-J40</f>
        <v>0</v>
      </c>
      <c r="K41" s="131">
        <f t="shared" ref="K41" si="122">K39-K40</f>
        <v>0</v>
      </c>
      <c r="L41" s="131">
        <f t="shared" ref="L41" si="123">L39-L40</f>
        <v>0</v>
      </c>
      <c r="M41" s="131">
        <f t="shared" ref="M41" si="124">M39-M40</f>
        <v>0</v>
      </c>
      <c r="N41" s="131">
        <f t="shared" ref="N41" si="125">N39-N40</f>
        <v>0</v>
      </c>
      <c r="O41" s="152">
        <f t="shared" ref="O41" si="126">O39-O40</f>
        <v>0</v>
      </c>
      <c r="P41" s="131">
        <f t="shared" ref="P41" si="127">P39-P40</f>
        <v>0</v>
      </c>
      <c r="Q41" s="131">
        <f t="shared" ref="Q41" si="128">Q39-Q40</f>
        <v>0</v>
      </c>
      <c r="R41" s="131">
        <f t="shared" ref="R41" si="129">R39-R40</f>
        <v>0</v>
      </c>
      <c r="S41" s="132">
        <f t="shared" si="1"/>
        <v>0</v>
      </c>
      <c r="T41" s="132">
        <f t="shared" si="2"/>
        <v>0</v>
      </c>
      <c r="U41" s="137"/>
      <c r="V41" s="137"/>
      <c r="W41" s="147"/>
      <c r="X41" s="137"/>
      <c r="Y41" s="91"/>
    </row>
    <row r="42" spans="1:30" s="92" customFormat="1" ht="37.5" x14ac:dyDescent="0.35">
      <c r="A42" s="94" t="s">
        <v>78</v>
      </c>
      <c r="B42" s="127" t="s">
        <v>101</v>
      </c>
      <c r="C42" s="132"/>
      <c r="D42" s="132">
        <v>1151166</v>
      </c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51"/>
      <c r="P42" s="132"/>
      <c r="Q42" s="132"/>
      <c r="R42" s="132"/>
      <c r="S42" s="132">
        <f t="shared" si="1"/>
        <v>0</v>
      </c>
      <c r="T42" s="132">
        <f t="shared" si="2"/>
        <v>1151166</v>
      </c>
      <c r="U42" s="137"/>
      <c r="V42" s="137"/>
      <c r="W42" s="147"/>
      <c r="X42" s="137"/>
      <c r="Y42" s="91"/>
    </row>
    <row r="43" spans="1:30" s="92" customFormat="1" ht="31.5" x14ac:dyDescent="0.25">
      <c r="A43" s="94" t="s">
        <v>77</v>
      </c>
      <c r="B43" s="127" t="s">
        <v>101</v>
      </c>
      <c r="C43" s="132">
        <v>1163</v>
      </c>
      <c r="D43" s="132">
        <v>1151166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51">
        <v>1163</v>
      </c>
      <c r="P43" s="132"/>
      <c r="Q43" s="132"/>
      <c r="R43" s="132"/>
      <c r="S43" s="132">
        <f t="shared" si="1"/>
        <v>0</v>
      </c>
      <c r="T43" s="132">
        <f t="shared" si="2"/>
        <v>1151166</v>
      </c>
      <c r="U43" s="137"/>
      <c r="V43" s="137"/>
      <c r="W43" s="147">
        <f>O43</f>
        <v>1163</v>
      </c>
      <c r="X43" s="137"/>
      <c r="Y43" s="138">
        <v>1163</v>
      </c>
      <c r="Z43" s="138">
        <v>1151166</v>
      </c>
      <c r="AA43" s="144">
        <f>Y43-S43</f>
        <v>1163</v>
      </c>
      <c r="AB43" s="144">
        <f>Z43-T43</f>
        <v>0</v>
      </c>
    </row>
    <row r="44" spans="1:30" s="92" customFormat="1" ht="31.5" x14ac:dyDescent="0.35">
      <c r="A44" s="97" t="s">
        <v>76</v>
      </c>
      <c r="B44" s="128" t="s">
        <v>101</v>
      </c>
      <c r="C44" s="131">
        <f>C42-C43</f>
        <v>-1163</v>
      </c>
      <c r="D44" s="131">
        <f t="shared" ref="D44" si="130">D42-D43</f>
        <v>0</v>
      </c>
      <c r="E44" s="131">
        <f t="shared" ref="E44" si="131">E42-E43</f>
        <v>0</v>
      </c>
      <c r="F44" s="131">
        <f t="shared" ref="F44" si="132">F42-F43</f>
        <v>0</v>
      </c>
      <c r="G44" s="131">
        <f t="shared" ref="G44" si="133">G42-G43</f>
        <v>0</v>
      </c>
      <c r="H44" s="131">
        <f t="shared" ref="H44" si="134">H42-H43</f>
        <v>0</v>
      </c>
      <c r="I44" s="131">
        <f t="shared" ref="I44" si="135">I42-I43</f>
        <v>0</v>
      </c>
      <c r="J44" s="131">
        <f t="shared" ref="J44" si="136">J42-J43</f>
        <v>0</v>
      </c>
      <c r="K44" s="131">
        <f t="shared" ref="K44" si="137">K42-K43</f>
        <v>0</v>
      </c>
      <c r="L44" s="131">
        <f t="shared" ref="L44" si="138">L42-L43</f>
        <v>0</v>
      </c>
      <c r="M44" s="131">
        <f t="shared" ref="M44" si="139">M42-M43</f>
        <v>0</v>
      </c>
      <c r="N44" s="131">
        <f t="shared" ref="N44:P44" si="140">N42-N43</f>
        <v>0</v>
      </c>
      <c r="O44" s="152">
        <f t="shared" si="140"/>
        <v>-1163</v>
      </c>
      <c r="P44" s="131">
        <f t="shared" si="140"/>
        <v>0</v>
      </c>
      <c r="Q44" s="131">
        <f t="shared" ref="Q44" si="141">Q42-Q43</f>
        <v>0</v>
      </c>
      <c r="R44" s="131">
        <f t="shared" ref="R44" si="142">R42-R43</f>
        <v>0</v>
      </c>
      <c r="S44" s="132">
        <f t="shared" si="1"/>
        <v>0</v>
      </c>
      <c r="T44" s="132">
        <f t="shared" si="2"/>
        <v>0</v>
      </c>
      <c r="U44" s="137"/>
      <c r="V44" s="137"/>
      <c r="W44" s="147">
        <f>W43</f>
        <v>1163</v>
      </c>
      <c r="X44" s="137"/>
      <c r="Y44" s="91"/>
    </row>
    <row r="45" spans="1:30" s="92" customFormat="1" ht="63" x14ac:dyDescent="0.35">
      <c r="A45" s="94" t="s">
        <v>78</v>
      </c>
      <c r="B45" s="129" t="s">
        <v>102</v>
      </c>
      <c r="C45" s="132">
        <v>113</v>
      </c>
      <c r="D45" s="132">
        <v>10627109.67</v>
      </c>
      <c r="E45" s="132"/>
      <c r="F45" s="132">
        <v>2897107.7</v>
      </c>
      <c r="G45" s="132">
        <v>8</v>
      </c>
      <c r="H45" s="132">
        <v>1234725.29</v>
      </c>
      <c r="I45" s="132"/>
      <c r="J45" s="132"/>
      <c r="K45" s="132"/>
      <c r="L45" s="132"/>
      <c r="M45" s="132"/>
      <c r="N45" s="132"/>
      <c r="O45" s="151"/>
      <c r="P45" s="132"/>
      <c r="Q45" s="132"/>
      <c r="R45" s="132"/>
      <c r="S45" s="132">
        <f t="shared" si="1"/>
        <v>105</v>
      </c>
      <c r="T45" s="132">
        <f t="shared" si="2"/>
        <v>6495276.6799999997</v>
      </c>
      <c r="U45" s="137"/>
      <c r="V45" s="137"/>
      <c r="W45" s="147"/>
      <c r="X45" s="137"/>
      <c r="Y45" s="91"/>
    </row>
    <row r="46" spans="1:30" s="92" customFormat="1" ht="63" x14ac:dyDescent="0.25">
      <c r="A46" s="94" t="s">
        <v>77</v>
      </c>
      <c r="B46" s="129" t="s">
        <v>102</v>
      </c>
      <c r="C46" s="132">
        <v>113</v>
      </c>
      <c r="D46" s="132">
        <v>10627109.67</v>
      </c>
      <c r="E46" s="132">
        <v>22</v>
      </c>
      <c r="F46" s="132">
        <v>2703857.66</v>
      </c>
      <c r="G46" s="132">
        <v>8</v>
      </c>
      <c r="H46" s="132">
        <v>1028591.62</v>
      </c>
      <c r="I46" s="132"/>
      <c r="J46" s="132"/>
      <c r="K46" s="132"/>
      <c r="L46" s="132"/>
      <c r="M46" s="132"/>
      <c r="N46" s="132"/>
      <c r="O46" s="151"/>
      <c r="P46" s="132">
        <v>399383.71</v>
      </c>
      <c r="Q46" s="151">
        <v>22</v>
      </c>
      <c r="R46" s="132"/>
      <c r="S46" s="132">
        <f t="shared" si="1"/>
        <v>105</v>
      </c>
      <c r="T46" s="132">
        <f t="shared" si="2"/>
        <v>6495276.6799999997</v>
      </c>
      <c r="U46" s="147">
        <f>Q46</f>
        <v>22</v>
      </c>
      <c r="V46" s="137"/>
      <c r="W46" s="147"/>
      <c r="X46" s="137">
        <f>P46</f>
        <v>399383.71</v>
      </c>
      <c r="Y46" s="138">
        <v>83</v>
      </c>
      <c r="Z46" s="138">
        <v>6894660.3899999997</v>
      </c>
      <c r="AA46" s="144">
        <f>Y46-S46</f>
        <v>-22</v>
      </c>
      <c r="AB46" s="144">
        <f>Z46-T46</f>
        <v>399383.70999999996</v>
      </c>
      <c r="AD46" s="156"/>
    </row>
    <row r="47" spans="1:30" s="92" customFormat="1" ht="63" x14ac:dyDescent="0.35">
      <c r="A47" s="97" t="s">
        <v>76</v>
      </c>
      <c r="B47" s="130" t="s">
        <v>102</v>
      </c>
      <c r="C47" s="131">
        <f>C45-C46</f>
        <v>0</v>
      </c>
      <c r="D47" s="131">
        <f t="shared" ref="D47" si="143">D45-D46</f>
        <v>0</v>
      </c>
      <c r="E47" s="131">
        <f t="shared" ref="E47" si="144">E45-E46</f>
        <v>-22</v>
      </c>
      <c r="F47" s="131">
        <f t="shared" ref="F47" si="145">F45-F46</f>
        <v>193250.04000000004</v>
      </c>
      <c r="G47" s="131">
        <f t="shared" ref="G47" si="146">G45-G46</f>
        <v>0</v>
      </c>
      <c r="H47" s="131">
        <f t="shared" ref="H47" si="147">H45-H46</f>
        <v>206133.67000000004</v>
      </c>
      <c r="I47" s="131">
        <f t="shared" ref="I47" si="148">I45-I46</f>
        <v>0</v>
      </c>
      <c r="J47" s="131">
        <f t="shared" ref="J47" si="149">J45-J46</f>
        <v>0</v>
      </c>
      <c r="K47" s="131">
        <f t="shared" ref="K47" si="150">K45-K46</f>
        <v>0</v>
      </c>
      <c r="L47" s="131">
        <f t="shared" ref="L47" si="151">L45-L46</f>
        <v>0</v>
      </c>
      <c r="M47" s="131">
        <f t="shared" ref="M47" si="152">M45-M46</f>
        <v>0</v>
      </c>
      <c r="N47" s="131">
        <f t="shared" ref="N47" si="153">N45-N46</f>
        <v>0</v>
      </c>
      <c r="O47" s="152">
        <f t="shared" ref="O47:R47" si="154">O45-O46</f>
        <v>0</v>
      </c>
      <c r="P47" s="152">
        <f t="shared" si="154"/>
        <v>-399383.71</v>
      </c>
      <c r="Q47" s="152">
        <f t="shared" si="154"/>
        <v>-22</v>
      </c>
      <c r="R47" s="152">
        <f t="shared" si="154"/>
        <v>0</v>
      </c>
      <c r="S47" s="132">
        <f t="shared" si="1"/>
        <v>0</v>
      </c>
      <c r="T47" s="132">
        <f t="shared" si="2"/>
        <v>-5.8207660913467407E-11</v>
      </c>
      <c r="U47" s="147">
        <f>U46</f>
        <v>22</v>
      </c>
      <c r="V47" s="137"/>
      <c r="W47" s="147"/>
      <c r="X47" s="137">
        <f>X46</f>
        <v>399383.71</v>
      </c>
      <c r="Y47" s="91"/>
    </row>
    <row r="48" spans="1:30" ht="39" x14ac:dyDescent="0.25">
      <c r="A48" s="97" t="s">
        <v>78</v>
      </c>
      <c r="B48" s="98" t="s">
        <v>2</v>
      </c>
      <c r="C48" s="131">
        <f>C9+C12+C15+C18+C21+C24+C27+C30+C33+C36+C39+C42+C45</f>
        <v>9344</v>
      </c>
      <c r="D48" s="131">
        <f t="shared" ref="D48:X50" si="155">D9+D12+D15+D18+D21+D24+D27+D30+D33+D36+D39+D42+D45</f>
        <v>43554548.850000001</v>
      </c>
      <c r="E48" s="131">
        <f t="shared" si="155"/>
        <v>0</v>
      </c>
      <c r="F48" s="131">
        <f t="shared" si="155"/>
        <v>3666557.05</v>
      </c>
      <c r="G48" s="131">
        <f t="shared" si="155"/>
        <v>21</v>
      </c>
      <c r="H48" s="131">
        <f t="shared" si="155"/>
        <v>1312921.0900000001</v>
      </c>
      <c r="I48" s="131">
        <f t="shared" si="155"/>
        <v>0</v>
      </c>
      <c r="J48" s="131">
        <f t="shared" si="155"/>
        <v>0</v>
      </c>
      <c r="K48" s="131">
        <f t="shared" si="155"/>
        <v>0</v>
      </c>
      <c r="L48" s="131">
        <f t="shared" si="155"/>
        <v>0</v>
      </c>
      <c r="M48" s="131">
        <f t="shared" si="155"/>
        <v>0</v>
      </c>
      <c r="N48" s="131">
        <f t="shared" si="155"/>
        <v>0</v>
      </c>
      <c r="O48" s="152">
        <f t="shared" si="155"/>
        <v>0</v>
      </c>
      <c r="P48" s="131">
        <f t="shared" si="155"/>
        <v>0</v>
      </c>
      <c r="Q48" s="131">
        <f t="shared" si="155"/>
        <v>0</v>
      </c>
      <c r="R48" s="131">
        <f t="shared" si="155"/>
        <v>0</v>
      </c>
      <c r="S48" s="131">
        <f t="shared" si="155"/>
        <v>9323</v>
      </c>
      <c r="T48" s="131">
        <f t="shared" si="155"/>
        <v>38575070.710000001</v>
      </c>
      <c r="U48" s="131">
        <f t="shared" si="155"/>
        <v>0</v>
      </c>
      <c r="V48" s="131">
        <f t="shared" si="155"/>
        <v>0</v>
      </c>
      <c r="W48" s="152">
        <f t="shared" si="155"/>
        <v>0</v>
      </c>
      <c r="X48" s="131">
        <f t="shared" si="155"/>
        <v>0</v>
      </c>
      <c r="Y48" s="138">
        <v>38575070.710000001</v>
      </c>
      <c r="Z48" s="139">
        <f>T48-Y48</f>
        <v>0</v>
      </c>
      <c r="AA48" s="96"/>
      <c r="AB48" s="96"/>
    </row>
    <row r="49" spans="1:32" ht="19.5" x14ac:dyDescent="0.3">
      <c r="A49" s="97" t="s">
        <v>77</v>
      </c>
      <c r="B49" s="98" t="s">
        <v>2</v>
      </c>
      <c r="C49" s="131">
        <f t="shared" ref="C49:R50" si="156">C10+C13+C16+C19+C22+C25+C28+C31+C34+C37+C40+C43+C46</f>
        <v>10556</v>
      </c>
      <c r="D49" s="131">
        <f t="shared" si="156"/>
        <v>43554548.869999997</v>
      </c>
      <c r="E49" s="131">
        <f t="shared" si="156"/>
        <v>201</v>
      </c>
      <c r="F49" s="131">
        <f t="shared" si="156"/>
        <v>3374461.73</v>
      </c>
      <c r="G49" s="131">
        <f t="shared" si="156"/>
        <v>8</v>
      </c>
      <c r="H49" s="131">
        <f t="shared" si="156"/>
        <v>1084355.44</v>
      </c>
      <c r="I49" s="131">
        <f t="shared" si="156"/>
        <v>0</v>
      </c>
      <c r="J49" s="131">
        <f t="shared" si="156"/>
        <v>0</v>
      </c>
      <c r="K49" s="131">
        <f t="shared" si="156"/>
        <v>0</v>
      </c>
      <c r="L49" s="131">
        <f t="shared" si="156"/>
        <v>0</v>
      </c>
      <c r="M49" s="131">
        <f t="shared" si="156"/>
        <v>0</v>
      </c>
      <c r="N49" s="131">
        <f t="shared" si="156"/>
        <v>0</v>
      </c>
      <c r="O49" s="152">
        <f t="shared" si="156"/>
        <v>1212</v>
      </c>
      <c r="P49" s="131">
        <f>P10+P13+P16+P19+P22+P25+P28+P31+P34+P37+P40+P43+P46</f>
        <v>520660.99</v>
      </c>
      <c r="Q49" s="131">
        <f t="shared" si="156"/>
        <v>48</v>
      </c>
      <c r="R49" s="131">
        <f t="shared" si="156"/>
        <v>0</v>
      </c>
      <c r="S49" s="131">
        <f>S10+S13+S16+S19+S22+S25+S28+S31+S34+S37+S40+S43+S46</f>
        <v>9183</v>
      </c>
      <c r="T49" s="131">
        <f t="shared" si="155"/>
        <v>38575070.710000001</v>
      </c>
      <c r="U49" s="131">
        <f t="shared" si="155"/>
        <v>48</v>
      </c>
      <c r="V49" s="131">
        <f t="shared" si="155"/>
        <v>0</v>
      </c>
      <c r="W49" s="152">
        <f>W10+W13+W16+W19+W22+W25+W28+W31+W34+W37+W40+W43+W46</f>
        <v>1212</v>
      </c>
      <c r="X49" s="131">
        <f>X10+X13+X16+X19+X22+X25+X28+X31+X34+X37+X40+X43+X46</f>
        <v>520660.99</v>
      </c>
      <c r="Y49" s="131">
        <f>Y10+Y13+Y16+Y19+Y22+Y25+Y28+Y31+Y34+Y37+Y40+Y43+Y46</f>
        <v>10357</v>
      </c>
      <c r="AC49" s="149"/>
      <c r="AD49" s="150"/>
      <c r="AF49" s="155"/>
    </row>
    <row r="50" spans="1:32" s="100" customFormat="1" ht="19.5" x14ac:dyDescent="0.3">
      <c r="A50" s="97" t="s">
        <v>76</v>
      </c>
      <c r="B50" s="98" t="s">
        <v>2</v>
      </c>
      <c r="C50" s="131">
        <f t="shared" si="156"/>
        <v>-1212</v>
      </c>
      <c r="D50" s="131">
        <f t="shared" si="155"/>
        <v>-2.0000000018626451E-2</v>
      </c>
      <c r="E50" s="131">
        <f t="shared" si="155"/>
        <v>-201</v>
      </c>
      <c r="F50" s="131">
        <f t="shared" si="155"/>
        <v>292095.31999999995</v>
      </c>
      <c r="G50" s="131">
        <f t="shared" si="155"/>
        <v>13</v>
      </c>
      <c r="H50" s="131">
        <f t="shared" si="155"/>
        <v>228565.65000000002</v>
      </c>
      <c r="I50" s="131">
        <f t="shared" si="155"/>
        <v>0</v>
      </c>
      <c r="J50" s="131">
        <f t="shared" si="155"/>
        <v>0</v>
      </c>
      <c r="K50" s="131">
        <f t="shared" si="155"/>
        <v>0</v>
      </c>
      <c r="L50" s="131">
        <f t="shared" si="155"/>
        <v>0</v>
      </c>
      <c r="M50" s="131">
        <f t="shared" si="155"/>
        <v>0</v>
      </c>
      <c r="N50" s="131">
        <f t="shared" si="155"/>
        <v>0</v>
      </c>
      <c r="O50" s="152">
        <f t="shared" si="155"/>
        <v>-1212</v>
      </c>
      <c r="P50" s="131">
        <f t="shared" si="155"/>
        <v>-520660.99</v>
      </c>
      <c r="Q50" s="131">
        <f t="shared" si="155"/>
        <v>-48</v>
      </c>
      <c r="R50" s="131">
        <f t="shared" si="155"/>
        <v>0</v>
      </c>
      <c r="S50" s="131">
        <f t="shared" si="155"/>
        <v>140</v>
      </c>
      <c r="T50" s="131">
        <f t="shared" si="155"/>
        <v>3.2305252223308045E-11</v>
      </c>
      <c r="U50" s="131">
        <f t="shared" si="155"/>
        <v>48</v>
      </c>
      <c r="V50" s="131">
        <f t="shared" si="155"/>
        <v>0</v>
      </c>
      <c r="W50" s="152">
        <f>W11+W14+W17+W20+W23+W26+W29+W32+W35+W38+W41+W44+W47</f>
        <v>1212</v>
      </c>
      <c r="X50" s="131">
        <f t="shared" si="155"/>
        <v>520660.99</v>
      </c>
      <c r="Y50" s="99"/>
      <c r="AD50" s="154"/>
    </row>
    <row r="51" spans="1:32" x14ac:dyDescent="0.3">
      <c r="D51" s="148"/>
    </row>
    <row r="53" spans="1:32" x14ac:dyDescent="0.3">
      <c r="B53" s="104" t="s">
        <v>3</v>
      </c>
      <c r="C53" s="104"/>
      <c r="D53" s="105"/>
      <c r="E53" s="104"/>
      <c r="F53" s="153"/>
      <c r="G53" s="106"/>
      <c r="H53" s="106"/>
      <c r="I53" s="106"/>
      <c r="R53" s="106" t="s">
        <v>4</v>
      </c>
      <c r="S53" s="101"/>
      <c r="U53" s="101"/>
      <c r="Y53" s="138"/>
      <c r="Z53" s="138"/>
    </row>
    <row r="54" spans="1:32" ht="45.75" customHeight="1" x14ac:dyDescent="0.3">
      <c r="B54" s="166" t="s">
        <v>15</v>
      </c>
      <c r="C54" s="166"/>
      <c r="D54" s="107"/>
      <c r="E54" s="107"/>
      <c r="F54" s="108"/>
      <c r="G54" s="108"/>
      <c r="H54" s="108"/>
      <c r="I54" s="108"/>
      <c r="R54" s="169" t="s">
        <v>88</v>
      </c>
      <c r="S54" s="169"/>
      <c r="T54" s="169"/>
      <c r="U54" s="126"/>
      <c r="V54" s="126"/>
      <c r="W54" s="160"/>
      <c r="X54" s="126"/>
      <c r="Y54" s="140"/>
      <c r="Z54" s="138"/>
    </row>
    <row r="55" spans="1:32" x14ac:dyDescent="0.3">
      <c r="B55" s="123"/>
      <c r="C55" s="123"/>
      <c r="D55" s="109"/>
      <c r="E55" s="104"/>
      <c r="F55" s="110"/>
      <c r="G55" s="110"/>
      <c r="H55" s="110"/>
      <c r="I55" s="104"/>
      <c r="R55" s="110"/>
      <c r="S55" s="101"/>
      <c r="U55" s="101"/>
      <c r="Y55" s="138"/>
      <c r="Z55" s="138"/>
    </row>
    <row r="56" spans="1:32" ht="66" customHeight="1" x14ac:dyDescent="0.3">
      <c r="B56" s="171" t="s">
        <v>86</v>
      </c>
      <c r="C56" s="171"/>
      <c r="D56" s="171"/>
      <c r="E56" s="111"/>
      <c r="F56" s="99"/>
      <c r="G56" s="112"/>
      <c r="H56" s="112"/>
      <c r="I56" s="112"/>
      <c r="R56" s="171" t="s">
        <v>104</v>
      </c>
      <c r="S56" s="171"/>
      <c r="T56" s="171"/>
      <c r="U56" s="125"/>
      <c r="V56" s="125"/>
      <c r="W56" s="161"/>
      <c r="X56" s="125"/>
      <c r="Y56" s="143"/>
      <c r="Z56" s="143"/>
    </row>
    <row r="57" spans="1:32" ht="18.75" customHeight="1" x14ac:dyDescent="0.25">
      <c r="A57" s="96"/>
      <c r="B57" s="170" t="s">
        <v>39</v>
      </c>
      <c r="C57" s="170"/>
      <c r="D57" s="170"/>
      <c r="E57" s="113"/>
      <c r="F57" s="114"/>
      <c r="G57" s="114"/>
      <c r="H57" s="114"/>
      <c r="I57" s="114"/>
      <c r="R57" s="170" t="s">
        <v>39</v>
      </c>
      <c r="S57" s="170"/>
      <c r="T57" s="170"/>
      <c r="U57" s="124"/>
      <c r="V57" s="124"/>
      <c r="W57" s="162"/>
      <c r="Y57" s="138"/>
      <c r="Z57" s="138"/>
    </row>
    <row r="58" spans="1:32" x14ac:dyDescent="0.25">
      <c r="A58" s="96"/>
      <c r="B58" s="115" t="s">
        <v>5</v>
      </c>
      <c r="C58" s="115"/>
      <c r="D58" s="116"/>
      <c r="E58" s="117"/>
      <c r="F58" s="118"/>
      <c r="G58" s="115"/>
      <c r="H58" s="118"/>
      <c r="I58" s="117"/>
      <c r="R58" s="118" t="s">
        <v>5</v>
      </c>
      <c r="S58" s="119"/>
      <c r="T58" s="120"/>
      <c r="U58" s="119"/>
      <c r="V58" s="120"/>
      <c r="W58" s="163"/>
      <c r="Y58" s="138"/>
      <c r="Z58" s="138"/>
    </row>
  </sheetData>
  <autoFilter ref="A8:T50" xr:uid="{56555D39-3CE4-47AA-A9B2-E6B0B49F7EEE}"/>
  <mergeCells count="22">
    <mergeCell ref="U7:V7"/>
    <mergeCell ref="W7:X7"/>
    <mergeCell ref="B57:D57"/>
    <mergeCell ref="B56:D56"/>
    <mergeCell ref="R56:T56"/>
    <mergeCell ref="R57:T57"/>
    <mergeCell ref="A1:T1"/>
    <mergeCell ref="A2:T2"/>
    <mergeCell ref="P3:Q3"/>
    <mergeCell ref="A5:T5"/>
    <mergeCell ref="B54:C54"/>
    <mergeCell ref="Q7:R7"/>
    <mergeCell ref="S7:T7"/>
    <mergeCell ref="A3:B3"/>
    <mergeCell ref="K7:L7"/>
    <mergeCell ref="M7:N7"/>
    <mergeCell ref="O7:P7"/>
    <mergeCell ref="E7:F7"/>
    <mergeCell ref="C7:D7"/>
    <mergeCell ref="G7:H7"/>
    <mergeCell ref="I7:J7"/>
    <mergeCell ref="R54:T54"/>
  </mergeCells>
  <pageMargins left="0.31496062992125984" right="0.31496062992125984" top="0.35433070866141736" bottom="0.35433070866141736" header="0.31496062992125984" footer="0.31496062992125984"/>
  <pageSetup paperSize="9" scale="37" fitToHeight="3" orientation="landscape" r:id="rId1"/>
  <rowBreaks count="1" manualBreakCount="1">
    <brk id="34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3A91-F98D-4ECC-B068-A7D60BB61143}">
  <sheetPr>
    <tabColor rgb="FF00B050"/>
    <pageSetUpPr fitToPage="1"/>
  </sheetPr>
  <dimension ref="A1:AS25"/>
  <sheetViews>
    <sheetView topLeftCell="A4" zoomScale="70" zoomScaleNormal="70" workbookViewId="0">
      <pane xSplit="3" ySplit="6" topLeftCell="D10" activePane="bottomRight" state="frozen"/>
      <selection activeCell="A7" sqref="A7:U7"/>
      <selection pane="topRight" activeCell="A7" sqref="A7:U7"/>
      <selection pane="bottomLeft" activeCell="A7" sqref="A7:U7"/>
      <selection pane="bottomRight" activeCell="A7" sqref="A7:U7"/>
    </sheetView>
  </sheetViews>
  <sheetFormatPr defaultColWidth="9.140625" defaultRowHeight="18.75" x14ac:dyDescent="0.3"/>
  <cols>
    <col min="1" max="1" width="4" style="27" bestFit="1" customWidth="1"/>
    <col min="2" max="2" width="47.28515625" style="27" customWidth="1"/>
    <col min="3" max="3" width="13.140625" style="27" customWidth="1"/>
    <col min="4" max="4" width="9.5703125" style="40" bestFit="1" customWidth="1"/>
    <col min="5" max="5" width="16.42578125" style="27" bestFit="1" customWidth="1"/>
    <col min="6" max="6" width="9.5703125" style="40" bestFit="1" customWidth="1"/>
    <col min="7" max="7" width="14.28515625" style="27" bestFit="1" customWidth="1"/>
    <col min="8" max="8" width="9.5703125" style="40" bestFit="1" customWidth="1"/>
    <col min="9" max="9" width="12.7109375" style="27" bestFit="1" customWidth="1"/>
    <col min="10" max="13" width="12.7109375" style="27" customWidth="1"/>
    <col min="14" max="14" width="9.5703125" style="27" bestFit="1" customWidth="1"/>
    <col min="15" max="15" width="9" style="27" bestFit="1" customWidth="1"/>
    <col min="16" max="19" width="9" style="27" customWidth="1"/>
    <col min="20" max="20" width="9.5703125" style="40" bestFit="1" customWidth="1"/>
    <col min="21" max="21" width="16.42578125" style="27" bestFit="1" customWidth="1"/>
    <col min="22" max="22" width="9.5703125" style="40" bestFit="1" customWidth="1"/>
    <col min="23" max="23" width="16.42578125" style="27" customWidth="1"/>
    <col min="24" max="24" width="15.85546875" style="40" bestFit="1" customWidth="1"/>
    <col min="25" max="25" width="14.28515625" style="27" bestFit="1" customWidth="1"/>
    <col min="26" max="26" width="21.42578125" style="40" customWidth="1"/>
    <col min="27" max="27" width="12.7109375" style="27" bestFit="1" customWidth="1"/>
    <col min="28" max="28" width="23.140625" style="27" customWidth="1"/>
    <col min="29" max="29" width="20.140625" style="27" customWidth="1"/>
    <col min="30" max="30" width="23.140625" style="27" customWidth="1"/>
    <col min="31" max="31" width="20.140625" style="27" customWidth="1"/>
    <col min="32" max="33" width="18.42578125" style="27" customWidth="1"/>
    <col min="34" max="34" width="9.5703125" style="40" bestFit="1" customWidth="1"/>
    <col min="35" max="35" width="16.42578125" style="27" customWidth="1"/>
    <col min="36" max="36" width="9.5703125" style="40" bestFit="1" customWidth="1"/>
    <col min="37" max="37" width="15.7109375" style="27" bestFit="1" customWidth="1"/>
    <col min="38" max="38" width="20.85546875" style="27" customWidth="1"/>
    <col min="39" max="39" width="14.5703125" style="27" customWidth="1"/>
    <col min="40" max="40" width="13.42578125" style="27" customWidth="1"/>
    <col min="41" max="41" width="16.28515625" style="27" customWidth="1"/>
    <col min="42" max="16384" width="9.140625" style="27"/>
  </cols>
  <sheetData>
    <row r="1" spans="1:45" x14ac:dyDescent="0.3">
      <c r="A1" s="1"/>
      <c r="B1" s="1"/>
      <c r="C1" s="1"/>
      <c r="D1" s="33"/>
      <c r="E1" s="1"/>
      <c r="F1" s="33"/>
      <c r="G1" s="1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3"/>
      <c r="U1" s="1"/>
      <c r="V1" s="33"/>
      <c r="W1" s="1"/>
      <c r="X1" s="33"/>
      <c r="Y1" s="1"/>
      <c r="Z1" s="33"/>
      <c r="AA1" s="1"/>
      <c r="AB1" s="1"/>
      <c r="AC1" s="1"/>
      <c r="AD1" s="1"/>
      <c r="AE1" s="1"/>
      <c r="AF1" s="1"/>
      <c r="AG1" s="1"/>
      <c r="AH1" s="33"/>
      <c r="AI1" s="1"/>
      <c r="AJ1" s="33"/>
      <c r="AK1" s="1" t="s">
        <v>16</v>
      </c>
    </row>
    <row r="2" spans="1:45" x14ac:dyDescent="0.3">
      <c r="A2" s="1"/>
      <c r="B2" s="1"/>
      <c r="C2" s="1"/>
      <c r="D2" s="33"/>
      <c r="E2" s="1"/>
      <c r="F2" s="33"/>
      <c r="G2" s="1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3"/>
      <c r="U2" s="1"/>
      <c r="V2" s="33"/>
      <c r="W2" s="1"/>
      <c r="X2" s="33"/>
      <c r="Y2" s="1"/>
      <c r="Z2" s="33"/>
      <c r="AA2" s="1"/>
      <c r="AB2" s="1"/>
      <c r="AC2" s="1"/>
      <c r="AD2" s="1"/>
      <c r="AE2" s="1"/>
      <c r="AF2" s="1"/>
      <c r="AG2" s="1"/>
      <c r="AH2" s="33"/>
      <c r="AI2" s="1"/>
      <c r="AJ2" s="33"/>
      <c r="AK2" s="1"/>
    </row>
    <row r="3" spans="1:45" ht="26.25" customHeight="1" x14ac:dyDescent="0.3">
      <c r="A3" s="172" t="s">
        <v>37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45" ht="59.25" customHeight="1" x14ac:dyDescent="0.3">
      <c r="A4" s="173" t="s">
        <v>75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</row>
    <row r="5" spans="1:45" ht="19.5" x14ac:dyDescent="0.3">
      <c r="A5" s="48"/>
      <c r="B5" s="48"/>
      <c r="C5" s="48"/>
      <c r="D5" s="48"/>
      <c r="E5" s="48"/>
      <c r="F5" s="48"/>
      <c r="G5" s="48"/>
      <c r="H5" s="48"/>
      <c r="I5" s="48"/>
      <c r="J5" s="67"/>
      <c r="K5" s="67"/>
      <c r="L5" s="67"/>
      <c r="M5" s="67"/>
      <c r="N5" s="48"/>
      <c r="O5" s="48"/>
      <c r="P5" s="66"/>
      <c r="Q5" s="66"/>
      <c r="R5" s="66"/>
      <c r="S5" s="66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9" t="s">
        <v>43</v>
      </c>
    </row>
    <row r="6" spans="1:45" ht="30.75" customHeight="1" x14ac:dyDescent="0.3">
      <c r="A6" s="189" t="s">
        <v>6</v>
      </c>
      <c r="B6" s="186" t="s">
        <v>7</v>
      </c>
      <c r="C6" s="186" t="s">
        <v>63</v>
      </c>
      <c r="D6" s="176" t="s">
        <v>25</v>
      </c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4" t="s">
        <v>24</v>
      </c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92" t="s">
        <v>18</v>
      </c>
      <c r="AK6" s="193"/>
    </row>
    <row r="7" spans="1:45" s="28" customFormat="1" ht="223.5" customHeight="1" x14ac:dyDescent="0.3">
      <c r="A7" s="190"/>
      <c r="B7" s="187"/>
      <c r="C7" s="187"/>
      <c r="D7" s="181" t="s">
        <v>22</v>
      </c>
      <c r="E7" s="181"/>
      <c r="F7" s="181" t="s">
        <v>20</v>
      </c>
      <c r="G7" s="181"/>
      <c r="H7" s="181" t="s">
        <v>21</v>
      </c>
      <c r="I7" s="181"/>
      <c r="J7" s="181" t="s">
        <v>64</v>
      </c>
      <c r="K7" s="181"/>
      <c r="L7" s="181" t="s">
        <v>65</v>
      </c>
      <c r="M7" s="181"/>
      <c r="N7" s="181" t="s">
        <v>42</v>
      </c>
      <c r="O7" s="181"/>
      <c r="P7" s="181" t="s">
        <v>73</v>
      </c>
      <c r="Q7" s="181"/>
      <c r="R7" s="181" t="s">
        <v>72</v>
      </c>
      <c r="S7" s="181"/>
      <c r="T7" s="181" t="s">
        <v>26</v>
      </c>
      <c r="U7" s="181"/>
      <c r="V7" s="175" t="s">
        <v>22</v>
      </c>
      <c r="W7" s="175"/>
      <c r="X7" s="175" t="s">
        <v>20</v>
      </c>
      <c r="Y7" s="175" t="s">
        <v>20</v>
      </c>
      <c r="Z7" s="175" t="s">
        <v>21</v>
      </c>
      <c r="AA7" s="175"/>
      <c r="AB7" s="175" t="s">
        <v>64</v>
      </c>
      <c r="AC7" s="175"/>
      <c r="AD7" s="175" t="s">
        <v>65</v>
      </c>
      <c r="AE7" s="175"/>
      <c r="AF7" s="175" t="s">
        <v>42</v>
      </c>
      <c r="AG7" s="175"/>
      <c r="AH7" s="175" t="s">
        <v>23</v>
      </c>
      <c r="AI7" s="175"/>
      <c r="AJ7" s="194"/>
      <c r="AK7" s="195"/>
    </row>
    <row r="8" spans="1:45" s="28" customFormat="1" ht="37.5" x14ac:dyDescent="0.3">
      <c r="A8" s="191"/>
      <c r="B8" s="188"/>
      <c r="C8" s="188"/>
      <c r="D8" s="70" t="s">
        <v>57</v>
      </c>
      <c r="E8" s="71" t="s">
        <v>1</v>
      </c>
      <c r="F8" s="70" t="s">
        <v>57</v>
      </c>
      <c r="G8" s="71" t="s">
        <v>1</v>
      </c>
      <c r="H8" s="70" t="s">
        <v>57</v>
      </c>
      <c r="I8" s="71" t="s">
        <v>1</v>
      </c>
      <c r="J8" s="70" t="s">
        <v>57</v>
      </c>
      <c r="K8" s="71" t="s">
        <v>1</v>
      </c>
      <c r="L8" s="70" t="s">
        <v>57</v>
      </c>
      <c r="M8" s="71" t="s">
        <v>1</v>
      </c>
      <c r="N8" s="70" t="s">
        <v>57</v>
      </c>
      <c r="O8" s="71" t="s">
        <v>1</v>
      </c>
      <c r="P8" s="70" t="s">
        <v>57</v>
      </c>
      <c r="Q8" s="71" t="s">
        <v>1</v>
      </c>
      <c r="R8" s="70" t="s">
        <v>57</v>
      </c>
      <c r="S8" s="71" t="s">
        <v>1</v>
      </c>
      <c r="T8" s="70" t="s">
        <v>57</v>
      </c>
      <c r="U8" s="71" t="s">
        <v>1</v>
      </c>
      <c r="V8" s="72" t="s">
        <v>57</v>
      </c>
      <c r="W8" s="73" t="s">
        <v>1</v>
      </c>
      <c r="X8" s="72" t="s">
        <v>57</v>
      </c>
      <c r="Y8" s="73" t="s">
        <v>1</v>
      </c>
      <c r="Z8" s="72" t="s">
        <v>57</v>
      </c>
      <c r="AA8" s="73" t="s">
        <v>1</v>
      </c>
      <c r="AB8" s="72" t="s">
        <v>57</v>
      </c>
      <c r="AC8" s="73" t="s">
        <v>1</v>
      </c>
      <c r="AD8" s="72" t="s">
        <v>57</v>
      </c>
      <c r="AE8" s="73" t="s">
        <v>1</v>
      </c>
      <c r="AF8" s="72" t="s">
        <v>57</v>
      </c>
      <c r="AG8" s="73" t="s">
        <v>1</v>
      </c>
      <c r="AH8" s="72" t="s">
        <v>57</v>
      </c>
      <c r="AI8" s="73" t="s">
        <v>1</v>
      </c>
      <c r="AJ8" s="34" t="s">
        <v>57</v>
      </c>
      <c r="AK8" s="5" t="s">
        <v>1</v>
      </c>
    </row>
    <row r="9" spans="1:45" s="28" customFormat="1" ht="19.5" x14ac:dyDescent="0.3">
      <c r="A9" s="65"/>
      <c r="B9" s="62" t="s">
        <v>58</v>
      </c>
      <c r="C9" s="64"/>
      <c r="D9" s="70"/>
      <c r="E9" s="71"/>
      <c r="F9" s="70"/>
      <c r="G9" s="71"/>
      <c r="H9" s="70"/>
      <c r="I9" s="71"/>
      <c r="J9" s="71"/>
      <c r="K9" s="71"/>
      <c r="L9" s="71"/>
      <c r="M9" s="71"/>
      <c r="N9" s="70"/>
      <c r="O9" s="71"/>
      <c r="P9" s="70"/>
      <c r="Q9" s="71"/>
      <c r="R9" s="70"/>
      <c r="S9" s="71"/>
      <c r="T9" s="70"/>
      <c r="U9" s="71"/>
      <c r="V9" s="72"/>
      <c r="W9" s="73"/>
      <c r="X9" s="72"/>
      <c r="Y9" s="73"/>
      <c r="Z9" s="72"/>
      <c r="AA9" s="73"/>
      <c r="AB9" s="72"/>
      <c r="AC9" s="73"/>
      <c r="AD9" s="72"/>
      <c r="AE9" s="73"/>
      <c r="AF9" s="72"/>
      <c r="AG9" s="73"/>
      <c r="AH9" s="72"/>
      <c r="AI9" s="73"/>
      <c r="AJ9" s="34"/>
      <c r="AK9" s="5"/>
    </row>
    <row r="10" spans="1:45" s="78" customFormat="1" ht="75" x14ac:dyDescent="0.3">
      <c r="A10" s="59">
        <v>1</v>
      </c>
      <c r="B10" s="58" t="s">
        <v>8</v>
      </c>
      <c r="C10" s="74" t="s">
        <v>60</v>
      </c>
      <c r="D10" s="75">
        <v>500</v>
      </c>
      <c r="E10" s="74">
        <v>1000000</v>
      </c>
      <c r="F10" s="75">
        <v>0</v>
      </c>
      <c r="G10" s="74">
        <v>200000</v>
      </c>
      <c r="H10" s="75">
        <v>2</v>
      </c>
      <c r="I10" s="74">
        <v>4000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5">
        <f>D10-F10-H10-N10+P10-R10</f>
        <v>498</v>
      </c>
      <c r="U10" s="74">
        <f>E10-G10-I10-O10+Q10-S10</f>
        <v>796000</v>
      </c>
      <c r="V10" s="75">
        <v>500</v>
      </c>
      <c r="W10" s="74">
        <v>1000000</v>
      </c>
      <c r="X10" s="75">
        <v>0</v>
      </c>
      <c r="Y10" s="74">
        <v>180000</v>
      </c>
      <c r="Z10" s="75">
        <v>2</v>
      </c>
      <c r="AA10" s="74">
        <v>4000</v>
      </c>
      <c r="AB10" s="74"/>
      <c r="AC10" s="74"/>
      <c r="AD10" s="74"/>
      <c r="AE10" s="74"/>
      <c r="AF10" s="74"/>
      <c r="AG10" s="74"/>
      <c r="AH10" s="75">
        <f>V10-X10+AB10-AD10-Z10-AF10</f>
        <v>498</v>
      </c>
      <c r="AI10" s="75">
        <f>W10-Y10+AC10-AE10-AA10-AG10</f>
        <v>816000</v>
      </c>
      <c r="AJ10" s="59">
        <f>T10-AH10</f>
        <v>0</v>
      </c>
      <c r="AK10" s="76">
        <f>U10-AI10</f>
        <v>-20000</v>
      </c>
      <c r="AL10" s="77"/>
      <c r="AS10" s="79"/>
    </row>
    <row r="11" spans="1:45" s="78" customFormat="1" ht="37.5" x14ac:dyDescent="0.3">
      <c r="A11" s="59">
        <v>2</v>
      </c>
      <c r="B11" s="58" t="s">
        <v>74</v>
      </c>
      <c r="C11" s="74" t="s">
        <v>62</v>
      </c>
      <c r="D11" s="75">
        <v>5</v>
      </c>
      <c r="E11" s="74">
        <v>500000</v>
      </c>
      <c r="F11" s="75">
        <v>0</v>
      </c>
      <c r="G11" s="74">
        <v>5000</v>
      </c>
      <c r="H11" s="75">
        <v>0</v>
      </c>
      <c r="I11" s="74">
        <v>25000</v>
      </c>
      <c r="J11" s="74"/>
      <c r="K11" s="74"/>
      <c r="L11" s="74"/>
      <c r="M11" s="74"/>
      <c r="N11" s="74"/>
      <c r="O11" s="74"/>
      <c r="P11" s="74"/>
      <c r="Q11" s="74"/>
      <c r="R11" s="74"/>
      <c r="S11" s="74">
        <v>500</v>
      </c>
      <c r="T11" s="75">
        <f t="shared" ref="T11:T12" si="0">D11-F11-H11-N11+P11-R11</f>
        <v>5</v>
      </c>
      <c r="U11" s="74">
        <f t="shared" ref="U11:U12" si="1">E11-G11-I11-O11+Q11-S11</f>
        <v>469500</v>
      </c>
      <c r="V11" s="75"/>
      <c r="W11" s="74"/>
      <c r="X11" s="75"/>
      <c r="Y11" s="74"/>
      <c r="Z11" s="75"/>
      <c r="AA11" s="74"/>
      <c r="AB11" s="74"/>
      <c r="AC11" s="74"/>
      <c r="AD11" s="74"/>
      <c r="AE11" s="74"/>
      <c r="AF11" s="74"/>
      <c r="AG11" s="74"/>
      <c r="AH11" s="75"/>
      <c r="AI11" s="75"/>
      <c r="AJ11" s="59"/>
      <c r="AK11" s="76"/>
      <c r="AL11" s="77"/>
      <c r="AS11" s="79"/>
    </row>
    <row r="12" spans="1:45" s="78" customFormat="1" ht="56.25" x14ac:dyDescent="0.3">
      <c r="A12" s="59">
        <v>3</v>
      </c>
      <c r="B12" s="58" t="s">
        <v>9</v>
      </c>
      <c r="C12" s="74" t="s">
        <v>60</v>
      </c>
      <c r="D12" s="75">
        <v>140</v>
      </c>
      <c r="E12" s="74">
        <v>400000</v>
      </c>
      <c r="F12" s="75">
        <v>0</v>
      </c>
      <c r="G12" s="74">
        <v>60000</v>
      </c>
      <c r="H12" s="75">
        <v>5</v>
      </c>
      <c r="I12" s="74">
        <v>85000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5">
        <f t="shared" si="0"/>
        <v>135</v>
      </c>
      <c r="U12" s="74">
        <f t="shared" si="1"/>
        <v>255000</v>
      </c>
      <c r="V12" s="75">
        <v>140</v>
      </c>
      <c r="W12" s="74">
        <v>400000</v>
      </c>
      <c r="X12" s="75">
        <v>0</v>
      </c>
      <c r="Y12" s="74">
        <v>40000</v>
      </c>
      <c r="Z12" s="75">
        <v>5</v>
      </c>
      <c r="AA12" s="74">
        <v>85000</v>
      </c>
      <c r="AB12" s="74"/>
      <c r="AC12" s="74"/>
      <c r="AD12" s="74"/>
      <c r="AE12" s="74"/>
      <c r="AF12" s="74"/>
      <c r="AG12" s="74"/>
      <c r="AH12" s="75">
        <f>V12-X12+AB12-AD12-Z12-AF12</f>
        <v>135</v>
      </c>
      <c r="AI12" s="75">
        <f>W12-Y12+AC12-AE12-AA12-AG12</f>
        <v>275000</v>
      </c>
      <c r="AJ12" s="59">
        <f>T12-AH12</f>
        <v>0</v>
      </c>
      <c r="AK12" s="76">
        <f>U12-AI12</f>
        <v>-20000</v>
      </c>
      <c r="AL12" s="77"/>
      <c r="AS12" s="79"/>
    </row>
    <row r="13" spans="1:45" ht="29.25" customHeight="1" x14ac:dyDescent="0.3">
      <c r="A13" s="6"/>
      <c r="B13" s="51" t="s">
        <v>47</v>
      </c>
      <c r="C13" s="51"/>
      <c r="D13" s="35"/>
      <c r="E13" s="29"/>
      <c r="F13" s="35"/>
      <c r="G13" s="29"/>
      <c r="H13" s="3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5"/>
      <c r="U13" s="29"/>
      <c r="V13" s="52"/>
      <c r="W13" s="53"/>
      <c r="X13" s="52"/>
      <c r="Y13" s="53"/>
      <c r="Z13" s="52"/>
      <c r="AA13" s="53"/>
      <c r="AB13" s="53"/>
      <c r="AC13" s="53"/>
      <c r="AD13" s="53"/>
      <c r="AE13" s="53"/>
      <c r="AF13" s="53"/>
      <c r="AG13" s="53"/>
      <c r="AH13" s="52"/>
      <c r="AI13" s="53"/>
      <c r="AJ13" s="54"/>
      <c r="AK13" s="55"/>
      <c r="AL13" s="30"/>
      <c r="AS13" s="9"/>
    </row>
    <row r="14" spans="1:45" ht="63.75" x14ac:dyDescent="0.3">
      <c r="A14" s="6">
        <v>3</v>
      </c>
      <c r="B14" s="51" t="s">
        <v>44</v>
      </c>
      <c r="C14" s="51"/>
      <c r="D14" s="36"/>
      <c r="E14" s="10"/>
      <c r="F14" s="36"/>
      <c r="G14" s="10"/>
      <c r="H14" s="36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5">
        <f t="shared" ref="T14:T15" si="2">D14-F14-H14-N14</f>
        <v>0</v>
      </c>
      <c r="U14" s="29">
        <f t="shared" ref="U14:U15" si="3">E14-G14-I14-O14</f>
        <v>0</v>
      </c>
      <c r="V14" s="56"/>
      <c r="W14" s="57"/>
      <c r="X14" s="56" t="s">
        <v>46</v>
      </c>
      <c r="Y14" s="57"/>
      <c r="Z14" s="56" t="s">
        <v>66</v>
      </c>
      <c r="AA14" s="57"/>
      <c r="AB14" s="57" t="s">
        <v>67</v>
      </c>
      <c r="AC14" s="57"/>
      <c r="AD14" s="57" t="s">
        <v>68</v>
      </c>
      <c r="AE14" s="57"/>
      <c r="AF14" s="57" t="s">
        <v>48</v>
      </c>
      <c r="AG14" s="57" t="s">
        <v>49</v>
      </c>
      <c r="AH14" s="52"/>
      <c r="AI14" s="53"/>
      <c r="AJ14" s="54"/>
      <c r="AK14" s="55"/>
      <c r="AL14" s="30"/>
      <c r="AS14" s="9"/>
    </row>
    <row r="15" spans="1:45" ht="38.25" x14ac:dyDescent="0.3">
      <c r="A15" s="6">
        <v>4</v>
      </c>
      <c r="B15" s="51" t="s">
        <v>45</v>
      </c>
      <c r="C15" s="51"/>
      <c r="D15" s="36"/>
      <c r="E15" s="10"/>
      <c r="F15" s="36"/>
      <c r="G15" s="10"/>
      <c r="H15" s="36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5">
        <f t="shared" si="2"/>
        <v>0</v>
      </c>
      <c r="U15" s="29">
        <f t="shared" si="3"/>
        <v>0</v>
      </c>
      <c r="V15" s="56"/>
      <c r="W15" s="57"/>
      <c r="X15" s="56" t="s">
        <v>53</v>
      </c>
      <c r="Y15" s="57"/>
      <c r="Z15" s="56" t="s">
        <v>50</v>
      </c>
      <c r="AA15" s="57"/>
      <c r="AB15" s="57"/>
      <c r="AC15" s="57"/>
      <c r="AD15" s="57"/>
      <c r="AE15" s="57"/>
      <c r="AF15" s="57" t="s">
        <v>51</v>
      </c>
      <c r="AG15" s="57" t="s">
        <v>52</v>
      </c>
      <c r="AH15" s="52"/>
      <c r="AI15" s="53"/>
      <c r="AJ15" s="54"/>
      <c r="AK15" s="55"/>
      <c r="AL15" s="30"/>
      <c r="AS15" s="9"/>
    </row>
    <row r="16" spans="1:45" ht="25.5" x14ac:dyDescent="0.3">
      <c r="A16" s="6">
        <v>4</v>
      </c>
      <c r="B16" s="51" t="s">
        <v>54</v>
      </c>
      <c r="C16" s="51"/>
      <c r="D16" s="36"/>
      <c r="E16" s="10"/>
      <c r="F16" s="36"/>
      <c r="G16" s="10"/>
      <c r="H16" s="3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35">
        <f t="shared" ref="T16" si="4">D16-F16-H16-N16</f>
        <v>0</v>
      </c>
      <c r="U16" s="29">
        <f t="shared" ref="U16" si="5">E16-G16-I16-O16</f>
        <v>0</v>
      </c>
      <c r="V16" s="56"/>
      <c r="W16" s="57"/>
      <c r="X16" s="56" t="s">
        <v>55</v>
      </c>
      <c r="Y16" s="57"/>
      <c r="Z16" s="56" t="s">
        <v>56</v>
      </c>
      <c r="AA16" s="57"/>
      <c r="AB16" s="57"/>
      <c r="AC16" s="57"/>
      <c r="AD16" s="57"/>
      <c r="AE16" s="57"/>
      <c r="AF16" s="57"/>
      <c r="AG16" s="57"/>
      <c r="AH16" s="52"/>
      <c r="AI16" s="53"/>
      <c r="AJ16" s="54"/>
      <c r="AK16" s="55"/>
      <c r="AL16" s="30"/>
      <c r="AS16" s="9"/>
    </row>
    <row r="17" spans="1:45" s="28" customFormat="1" ht="45" customHeight="1" x14ac:dyDescent="0.3">
      <c r="A17" s="182" t="s">
        <v>2</v>
      </c>
      <c r="B17" s="183"/>
      <c r="C17" s="47"/>
      <c r="D17" s="46">
        <f t="shared" ref="D17:E17" si="6">D10+D12+D14+D15</f>
        <v>640</v>
      </c>
      <c r="E17" s="47">
        <f t="shared" si="6"/>
        <v>1400000</v>
      </c>
      <c r="F17" s="46"/>
      <c r="G17" s="47">
        <f t="shared" ref="G17:U17" si="7">G10+G12+G14+G15</f>
        <v>260000</v>
      </c>
      <c r="H17" s="46">
        <f t="shared" si="7"/>
        <v>7</v>
      </c>
      <c r="I17" s="47">
        <f>I10+I12+I14+I15</f>
        <v>89000</v>
      </c>
      <c r="J17" s="68">
        <f t="shared" ref="J17:S17" si="8">J10+J12+J14+J15</f>
        <v>0</v>
      </c>
      <c r="K17" s="68">
        <f t="shared" si="8"/>
        <v>0</v>
      </c>
      <c r="L17" s="68">
        <f t="shared" si="8"/>
        <v>0</v>
      </c>
      <c r="M17" s="68">
        <f t="shared" si="8"/>
        <v>0</v>
      </c>
      <c r="N17" s="68">
        <f t="shared" si="8"/>
        <v>0</v>
      </c>
      <c r="O17" s="68">
        <f t="shared" si="8"/>
        <v>0</v>
      </c>
      <c r="P17" s="68">
        <f t="shared" si="8"/>
        <v>0</v>
      </c>
      <c r="Q17" s="68">
        <f t="shared" si="8"/>
        <v>0</v>
      </c>
      <c r="R17" s="68">
        <f t="shared" si="8"/>
        <v>0</v>
      </c>
      <c r="S17" s="68">
        <f t="shared" si="8"/>
        <v>0</v>
      </c>
      <c r="T17" s="46">
        <f t="shared" si="7"/>
        <v>633</v>
      </c>
      <c r="U17" s="47">
        <f t="shared" si="7"/>
        <v>1051000</v>
      </c>
      <c r="V17" s="46">
        <f>V10+V12+V14+V15</f>
        <v>640</v>
      </c>
      <c r="W17" s="47">
        <f>W10+W12+W14+W15</f>
        <v>1400000</v>
      </c>
      <c r="X17" s="46"/>
      <c r="Y17" s="47">
        <f>Y10+Y12+Y14+Y15</f>
        <v>220000</v>
      </c>
      <c r="Z17" s="46">
        <f>Z10+Z12</f>
        <v>7</v>
      </c>
      <c r="AA17" s="47">
        <f>AA10+AA12+AA14+AA15</f>
        <v>89000</v>
      </c>
      <c r="AB17" s="47"/>
      <c r="AC17" s="47"/>
      <c r="AD17" s="47"/>
      <c r="AE17" s="47"/>
      <c r="AF17" s="47"/>
      <c r="AG17" s="47"/>
      <c r="AH17" s="46">
        <f>AH10+AH12+AH14+AH15</f>
        <v>633</v>
      </c>
      <c r="AI17" s="47">
        <f>AI10+AI12+AI14+AI15</f>
        <v>1091000</v>
      </c>
      <c r="AJ17" s="46">
        <f>AJ10+AJ12+AJ14+AJ15</f>
        <v>0</v>
      </c>
      <c r="AK17" s="47">
        <f>AK10+AK12+AK14+AK15</f>
        <v>-40000</v>
      </c>
      <c r="AS17" s="17"/>
    </row>
    <row r="18" spans="1:45" ht="27" customHeight="1" x14ac:dyDescent="0.3">
      <c r="A18" s="9"/>
      <c r="B18" s="9"/>
      <c r="C18" s="9"/>
      <c r="D18" s="15"/>
      <c r="E18" s="9"/>
      <c r="F18" s="15"/>
      <c r="G18" s="9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2"/>
      <c r="U18" s="13"/>
      <c r="V18" s="15"/>
      <c r="W18" s="9"/>
      <c r="X18" s="15"/>
      <c r="Y18" s="9"/>
      <c r="Z18" s="15"/>
      <c r="AA18" s="9"/>
      <c r="AB18" s="9"/>
      <c r="AC18" s="9"/>
      <c r="AD18" s="9"/>
      <c r="AE18" s="9"/>
      <c r="AF18" s="9"/>
      <c r="AG18" s="9"/>
      <c r="AH18" s="15"/>
      <c r="AI18" s="9"/>
      <c r="AJ18" s="12"/>
      <c r="AK18" s="13"/>
      <c r="AS18" s="9"/>
    </row>
    <row r="19" spans="1:45" ht="35.25" customHeight="1" x14ac:dyDescent="0.3">
      <c r="A19" s="9"/>
      <c r="B19" s="14" t="s">
        <v>3</v>
      </c>
      <c r="C19" s="14"/>
      <c r="D19" s="12"/>
      <c r="E19" s="14"/>
      <c r="F19" s="179"/>
      <c r="G19" s="179"/>
      <c r="H19" s="179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179" t="s">
        <v>4</v>
      </c>
      <c r="V19" s="179"/>
      <c r="W19" s="179"/>
      <c r="X19" s="44"/>
      <c r="Y19" s="14"/>
      <c r="Z19" s="18"/>
      <c r="AA19" s="14"/>
      <c r="AB19" s="14"/>
      <c r="AC19" s="14"/>
      <c r="AD19" s="14"/>
      <c r="AE19" s="14"/>
      <c r="AF19" s="14"/>
      <c r="AG19" s="14"/>
      <c r="AH19" s="18"/>
      <c r="AI19" s="14"/>
      <c r="AJ19" s="179"/>
      <c r="AK19" s="179"/>
      <c r="AS19" s="9"/>
    </row>
    <row r="20" spans="1:45" ht="64.5" customHeight="1" x14ac:dyDescent="0.3">
      <c r="A20" s="9"/>
      <c r="B20" s="178" t="s">
        <v>15</v>
      </c>
      <c r="C20" s="178"/>
      <c r="D20" s="178"/>
      <c r="E20" s="31"/>
      <c r="F20" s="180"/>
      <c r="G20" s="180"/>
      <c r="H20" s="180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180" t="s">
        <v>19</v>
      </c>
      <c r="V20" s="180"/>
      <c r="W20" s="180"/>
      <c r="X20" s="45"/>
      <c r="Y20" s="31"/>
      <c r="Z20" s="41"/>
      <c r="AA20" s="31"/>
      <c r="AB20" s="31"/>
      <c r="AC20" s="31"/>
      <c r="AD20" s="31"/>
      <c r="AE20" s="31"/>
      <c r="AF20" s="31"/>
      <c r="AG20" s="31"/>
      <c r="AH20" s="41"/>
      <c r="AI20" s="31"/>
      <c r="AJ20" s="180"/>
      <c r="AK20" s="180"/>
      <c r="AS20" s="9"/>
    </row>
    <row r="21" spans="1:45" ht="20.25" customHeight="1" x14ac:dyDescent="0.3">
      <c r="A21" s="9"/>
      <c r="B21" s="16"/>
      <c r="C21" s="16"/>
      <c r="D21" s="17"/>
      <c r="E21" s="14"/>
      <c r="F21" s="18"/>
      <c r="G21" s="18"/>
      <c r="H21" s="1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8"/>
      <c r="U21" s="18"/>
      <c r="V21" s="18"/>
      <c r="W21" s="18"/>
      <c r="X21" s="14"/>
      <c r="Y21" s="16"/>
      <c r="Z21" s="37"/>
      <c r="AA21" s="16"/>
      <c r="AB21" s="16"/>
      <c r="AC21" s="16"/>
      <c r="AD21" s="16"/>
      <c r="AE21" s="16"/>
      <c r="AF21" s="16"/>
      <c r="AG21" s="16"/>
      <c r="AH21" s="37"/>
      <c r="AI21" s="16"/>
      <c r="AJ21" s="18"/>
      <c r="AK21" s="14"/>
      <c r="AS21" s="9"/>
    </row>
    <row r="22" spans="1:45" ht="51.75" customHeight="1" x14ac:dyDescent="0.3">
      <c r="A22" s="9"/>
      <c r="B22" s="184" t="s">
        <v>40</v>
      </c>
      <c r="C22" s="184"/>
      <c r="D22" s="184"/>
      <c r="E22" s="24"/>
      <c r="F22" s="184"/>
      <c r="G22" s="185"/>
      <c r="H22" s="185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184" t="s">
        <v>41</v>
      </c>
      <c r="V22" s="185"/>
      <c r="W22" s="185"/>
      <c r="X22" s="43"/>
      <c r="Y22" s="19"/>
      <c r="Z22" s="38"/>
      <c r="AA22" s="19"/>
      <c r="AB22" s="19"/>
      <c r="AC22" s="19"/>
      <c r="AD22" s="19"/>
      <c r="AE22" s="19"/>
      <c r="AF22" s="19"/>
      <c r="AG22" s="19"/>
      <c r="AH22" s="38"/>
      <c r="AI22" s="19"/>
      <c r="AJ22" s="185"/>
      <c r="AK22" s="185"/>
      <c r="AS22" s="9"/>
    </row>
    <row r="23" spans="1:45" ht="18.75" customHeight="1" x14ac:dyDescent="0.3">
      <c r="A23" s="9"/>
      <c r="B23" s="177" t="s">
        <v>39</v>
      </c>
      <c r="C23" s="177"/>
      <c r="D23" s="177"/>
      <c r="E23" s="14"/>
      <c r="F23" s="177"/>
      <c r="G23" s="177"/>
      <c r="H23" s="177"/>
      <c r="I23" s="177"/>
      <c r="J23" s="69"/>
      <c r="K23" s="69"/>
      <c r="L23" s="69"/>
      <c r="M23" s="69"/>
      <c r="N23" s="16"/>
      <c r="O23" s="16"/>
      <c r="P23" s="63"/>
      <c r="Q23" s="63"/>
      <c r="R23" s="63"/>
      <c r="S23" s="63"/>
      <c r="T23" s="18"/>
      <c r="U23" s="177" t="s">
        <v>39</v>
      </c>
      <c r="V23" s="177"/>
      <c r="W23" s="177"/>
      <c r="X23" s="177"/>
      <c r="Y23" s="16"/>
      <c r="Z23" s="37"/>
      <c r="AA23" s="16"/>
      <c r="AB23" s="16"/>
      <c r="AC23" s="16"/>
      <c r="AD23" s="16"/>
      <c r="AE23" s="16"/>
      <c r="AF23" s="16"/>
      <c r="AG23" s="16"/>
      <c r="AH23" s="37"/>
      <c r="AI23" s="16"/>
      <c r="AJ23" s="18"/>
      <c r="AK23" s="14"/>
      <c r="AS23" s="9"/>
    </row>
    <row r="24" spans="1:45" x14ac:dyDescent="0.3">
      <c r="B24" s="20" t="s">
        <v>5</v>
      </c>
      <c r="C24" s="20"/>
      <c r="D24" s="1"/>
      <c r="E24" s="25"/>
      <c r="F24" s="39"/>
      <c r="G24" s="32"/>
      <c r="H24" s="4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42"/>
      <c r="U24" s="39" t="s">
        <v>5</v>
      </c>
      <c r="V24" s="32"/>
      <c r="W24" s="42"/>
      <c r="X24" s="25"/>
      <c r="Y24" s="20"/>
      <c r="Z24" s="39"/>
      <c r="AA24" s="20"/>
      <c r="AB24" s="20"/>
      <c r="AC24" s="20"/>
      <c r="AD24" s="20"/>
      <c r="AE24" s="20"/>
      <c r="AF24" s="20"/>
      <c r="AG24" s="20"/>
      <c r="AH24" s="39"/>
      <c r="AI24" s="20"/>
      <c r="AJ24" s="42"/>
      <c r="AK24" s="32"/>
      <c r="AL24" s="1"/>
      <c r="AM24" s="1"/>
      <c r="AN24" s="1"/>
      <c r="AO24" s="1"/>
      <c r="AP24" s="1"/>
    </row>
    <row r="25" spans="1:45" x14ac:dyDescent="0.3">
      <c r="B25" s="1"/>
      <c r="C25" s="1"/>
      <c r="D25" s="33"/>
      <c r="E25" s="1"/>
      <c r="F25" s="33"/>
      <c r="G25" s="1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1"/>
      <c r="V25" s="33"/>
      <c r="W25" s="1"/>
      <c r="X25" s="33"/>
      <c r="Y25" s="1"/>
      <c r="Z25" s="33"/>
      <c r="AA25" s="1"/>
      <c r="AB25" s="1"/>
      <c r="AC25" s="1"/>
      <c r="AD25" s="1"/>
      <c r="AE25" s="1"/>
      <c r="AF25" s="1"/>
      <c r="AG25" s="1"/>
      <c r="AH25" s="33"/>
      <c r="AI25" s="1"/>
    </row>
  </sheetData>
  <mergeCells count="39">
    <mergeCell ref="B22:D22"/>
    <mergeCell ref="F22:H22"/>
    <mergeCell ref="AJ19:AK19"/>
    <mergeCell ref="C6:C8"/>
    <mergeCell ref="A6:A8"/>
    <mergeCell ref="B6:B8"/>
    <mergeCell ref="U19:W19"/>
    <mergeCell ref="U20:W20"/>
    <mergeCell ref="U22:W22"/>
    <mergeCell ref="AJ20:AK20"/>
    <mergeCell ref="AJ22:AK22"/>
    <mergeCell ref="AJ6:AK7"/>
    <mergeCell ref="U23:X23"/>
    <mergeCell ref="B20:D20"/>
    <mergeCell ref="F19:H19"/>
    <mergeCell ref="F20:H20"/>
    <mergeCell ref="J7:K7"/>
    <mergeCell ref="T7:U7"/>
    <mergeCell ref="N7:O7"/>
    <mergeCell ref="R7:S7"/>
    <mergeCell ref="P7:Q7"/>
    <mergeCell ref="L7:M7"/>
    <mergeCell ref="A17:B17"/>
    <mergeCell ref="B23:D23"/>
    <mergeCell ref="F23:I23"/>
    <mergeCell ref="D7:E7"/>
    <mergeCell ref="F7:G7"/>
    <mergeCell ref="H7:I7"/>
    <mergeCell ref="A3:AK3"/>
    <mergeCell ref="A4:AK4"/>
    <mergeCell ref="V6:AI6"/>
    <mergeCell ref="V7:W7"/>
    <mergeCell ref="Z7:AA7"/>
    <mergeCell ref="AH7:AI7"/>
    <mergeCell ref="X7:Y7"/>
    <mergeCell ref="AF7:AG7"/>
    <mergeCell ref="AB7:AC7"/>
    <mergeCell ref="AD7:AE7"/>
    <mergeCell ref="D6:U6"/>
  </mergeCells>
  <pageMargins left="0.39370078740157483" right="0.39370078740157483" top="0.78740157480314965" bottom="0.39370078740157483" header="0" footer="0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7"/>
  <sheetViews>
    <sheetView view="pageBreakPreview" topLeftCell="A7" zoomScale="60" zoomScaleNormal="70" workbookViewId="0">
      <selection activeCell="A7" sqref="A7:U7"/>
    </sheetView>
  </sheetViews>
  <sheetFormatPr defaultColWidth="9.140625" defaultRowHeight="18.75" x14ac:dyDescent="0.3"/>
  <cols>
    <col min="1" max="1" width="6.7109375" style="1" customWidth="1"/>
    <col min="2" max="2" width="63.28515625" style="1" customWidth="1"/>
    <col min="3" max="3" width="15.140625" style="1" customWidth="1"/>
    <col min="4" max="4" width="26.7109375" style="1" customWidth="1"/>
    <col min="5" max="5" width="26.7109375" style="8" customWidth="1"/>
    <col min="6" max="6" width="22.140625" style="1" customWidth="1"/>
    <col min="7" max="7" width="26.7109375" style="8" customWidth="1"/>
    <col min="8" max="8" width="20.28515625" style="1" customWidth="1"/>
    <col min="9" max="9" width="34.140625" style="8" customWidth="1"/>
    <col min="10" max="10" width="71.28515625" style="1" customWidth="1"/>
    <col min="11" max="11" width="63.5703125" style="1" customWidth="1"/>
    <col min="12" max="12" width="13.42578125" style="1" customWidth="1"/>
    <col min="13" max="13" width="16.28515625" style="1" customWidth="1"/>
    <col min="14" max="16384" width="9.140625" style="1"/>
  </cols>
  <sheetData>
    <row r="1" spans="1:17" x14ac:dyDescent="0.3">
      <c r="I1" s="8" t="s">
        <v>16</v>
      </c>
      <c r="J1" s="1" t="s">
        <v>33</v>
      </c>
    </row>
    <row r="3" spans="1:17" ht="26.25" customHeight="1" x14ac:dyDescent="0.3">
      <c r="A3" s="172" t="s">
        <v>38</v>
      </c>
      <c r="B3" s="172"/>
      <c r="C3" s="172"/>
      <c r="D3" s="172"/>
      <c r="E3" s="172"/>
      <c r="F3" s="172"/>
      <c r="G3" s="172"/>
      <c r="H3" s="172"/>
      <c r="I3" s="172"/>
    </row>
    <row r="4" spans="1:17" ht="58.5" customHeight="1" x14ac:dyDescent="0.3">
      <c r="A4" s="173" t="s">
        <v>27</v>
      </c>
      <c r="B4" s="173"/>
      <c r="C4" s="173"/>
      <c r="D4" s="173"/>
      <c r="E4" s="173"/>
      <c r="F4" s="173"/>
      <c r="G4" s="173"/>
      <c r="H4" s="173"/>
      <c r="I4" s="173"/>
    </row>
    <row r="5" spans="1:17" s="2" customFormat="1" ht="30.75" customHeight="1" x14ac:dyDescent="0.25">
      <c r="A5" s="197" t="s">
        <v>28</v>
      </c>
      <c r="B5" s="197"/>
      <c r="C5" s="21"/>
      <c r="E5" s="22"/>
      <c r="G5" s="22"/>
      <c r="H5" s="197" t="s">
        <v>29</v>
      </c>
      <c r="I5" s="197"/>
    </row>
    <row r="7" spans="1:17" ht="84.75" customHeight="1" x14ac:dyDescent="0.3">
      <c r="A7" s="198" t="s">
        <v>30</v>
      </c>
      <c r="B7" s="198"/>
      <c r="C7" s="198"/>
      <c r="D7" s="198"/>
      <c r="E7" s="198"/>
      <c r="F7" s="198"/>
      <c r="G7" s="198"/>
      <c r="H7" s="198"/>
      <c r="I7" s="198"/>
    </row>
    <row r="8" spans="1:17" ht="19.5" customHeight="1" x14ac:dyDescent="0.35">
      <c r="I8" s="50" t="s">
        <v>43</v>
      </c>
    </row>
    <row r="9" spans="1:17" s="3" customFormat="1" ht="60.75" customHeight="1" x14ac:dyDescent="0.3">
      <c r="A9" s="200" t="s">
        <v>6</v>
      </c>
      <c r="B9" s="186" t="s">
        <v>31</v>
      </c>
      <c r="C9" s="186" t="s">
        <v>59</v>
      </c>
      <c r="D9" s="199" t="s">
        <v>32</v>
      </c>
      <c r="E9" s="199"/>
      <c r="F9" s="199" t="s">
        <v>17</v>
      </c>
      <c r="G9" s="199"/>
      <c r="H9" s="199" t="s">
        <v>18</v>
      </c>
      <c r="I9" s="199"/>
    </row>
    <row r="10" spans="1:17" s="3" customFormat="1" ht="31.5" customHeight="1" x14ac:dyDescent="0.3">
      <c r="A10" s="200"/>
      <c r="B10" s="188"/>
      <c r="C10" s="188"/>
      <c r="D10" s="4" t="s">
        <v>0</v>
      </c>
      <c r="E10" s="23" t="s">
        <v>1</v>
      </c>
      <c r="F10" s="4" t="s">
        <v>0</v>
      </c>
      <c r="G10" s="23" t="s">
        <v>1</v>
      </c>
      <c r="H10" s="4" t="s">
        <v>0</v>
      </c>
      <c r="I10" s="23" t="s">
        <v>1</v>
      </c>
    </row>
    <row r="11" spans="1:17" s="3" customFormat="1" ht="31.5" customHeight="1" x14ac:dyDescent="0.3">
      <c r="A11" s="61"/>
      <c r="B11" s="62" t="s">
        <v>58</v>
      </c>
      <c r="C11" s="62"/>
      <c r="D11" s="4"/>
      <c r="E11" s="23"/>
      <c r="F11" s="4"/>
      <c r="G11" s="23"/>
      <c r="H11" s="4"/>
      <c r="I11" s="23"/>
    </row>
    <row r="12" spans="1:17" ht="56.25" x14ac:dyDescent="0.3">
      <c r="A12" s="6">
        <v>1</v>
      </c>
      <c r="B12" s="58" t="s">
        <v>8</v>
      </c>
      <c r="C12" s="58" t="s">
        <v>60</v>
      </c>
      <c r="D12" s="59">
        <v>1015</v>
      </c>
      <c r="E12" s="60">
        <v>968941.46</v>
      </c>
      <c r="F12" s="59">
        <v>1048</v>
      </c>
      <c r="G12" s="60">
        <v>1000444</v>
      </c>
      <c r="H12" s="59">
        <f>D12-F12</f>
        <v>-33</v>
      </c>
      <c r="I12" s="60">
        <f>E12-G12</f>
        <v>-31502.540000000037</v>
      </c>
      <c r="J12" s="26" t="s">
        <v>34</v>
      </c>
      <c r="K12" s="196" t="s">
        <v>36</v>
      </c>
      <c r="Q12" s="9"/>
    </row>
    <row r="13" spans="1:17" ht="56.25" x14ac:dyDescent="0.3">
      <c r="A13" s="6">
        <v>2</v>
      </c>
      <c r="B13" s="58" t="s">
        <v>9</v>
      </c>
      <c r="C13" s="58" t="s">
        <v>60</v>
      </c>
      <c r="D13" s="59">
        <v>600</v>
      </c>
      <c r="E13" s="60">
        <v>26548.5</v>
      </c>
      <c r="F13" s="59">
        <v>536</v>
      </c>
      <c r="G13" s="60">
        <v>25244</v>
      </c>
      <c r="H13" s="59">
        <f t="shared" ref="H13:H19" si="0">D13-F13</f>
        <v>64</v>
      </c>
      <c r="I13" s="60">
        <f t="shared" ref="I13:I19" si="1">E13-G13</f>
        <v>1304.5</v>
      </c>
      <c r="J13" s="26" t="s">
        <v>35</v>
      </c>
      <c r="K13" s="196"/>
      <c r="Q13" s="9"/>
    </row>
    <row r="14" spans="1:17" ht="56.25" x14ac:dyDescent="0.3">
      <c r="A14" s="6">
        <v>3</v>
      </c>
      <c r="B14" s="58" t="s">
        <v>10</v>
      </c>
      <c r="C14" s="58" t="s">
        <v>60</v>
      </c>
      <c r="D14" s="59">
        <v>98</v>
      </c>
      <c r="E14" s="60">
        <v>708828.88</v>
      </c>
      <c r="F14" s="59">
        <v>102</v>
      </c>
      <c r="G14" s="60">
        <v>758577</v>
      </c>
      <c r="H14" s="59">
        <f t="shared" si="0"/>
        <v>-4</v>
      </c>
      <c r="I14" s="60">
        <f t="shared" si="1"/>
        <v>-49748.119999999995</v>
      </c>
      <c r="J14" s="8"/>
      <c r="Q14" s="9"/>
    </row>
    <row r="15" spans="1:17" ht="26.25" customHeight="1" x14ac:dyDescent="0.3">
      <c r="A15" s="6">
        <v>4</v>
      </c>
      <c r="B15" s="58" t="s">
        <v>11</v>
      </c>
      <c r="C15" s="58" t="s">
        <v>60</v>
      </c>
      <c r="D15" s="59">
        <v>54</v>
      </c>
      <c r="E15" s="60">
        <v>49986.31</v>
      </c>
      <c r="F15" s="59">
        <v>58</v>
      </c>
      <c r="G15" s="60">
        <v>53689</v>
      </c>
      <c r="H15" s="59">
        <f t="shared" si="0"/>
        <v>-4</v>
      </c>
      <c r="I15" s="60">
        <f t="shared" si="1"/>
        <v>-3702.6900000000023</v>
      </c>
      <c r="J15" s="8"/>
      <c r="Q15" s="9"/>
    </row>
    <row r="16" spans="1:17" ht="24.75" customHeight="1" x14ac:dyDescent="0.3">
      <c r="A16" s="6">
        <v>5</v>
      </c>
      <c r="B16" s="58" t="s">
        <v>61</v>
      </c>
      <c r="C16" s="58" t="s">
        <v>62</v>
      </c>
      <c r="D16" s="59">
        <v>8</v>
      </c>
      <c r="E16" s="60">
        <v>527959.27</v>
      </c>
      <c r="F16" s="59">
        <v>11</v>
      </c>
      <c r="G16" s="60">
        <v>588444</v>
      </c>
      <c r="H16" s="59">
        <f t="shared" si="0"/>
        <v>-3</v>
      </c>
      <c r="I16" s="60">
        <f t="shared" si="1"/>
        <v>-60484.729999999981</v>
      </c>
      <c r="J16" s="8"/>
      <c r="Q16" s="9"/>
    </row>
    <row r="17" spans="1:17" ht="37.5" x14ac:dyDescent="0.3">
      <c r="A17" s="6">
        <v>6</v>
      </c>
      <c r="B17" s="58" t="s">
        <v>12</v>
      </c>
      <c r="C17" s="58"/>
      <c r="D17" s="59">
        <v>18</v>
      </c>
      <c r="E17" s="60">
        <v>336724.5</v>
      </c>
      <c r="F17" s="59">
        <v>24</v>
      </c>
      <c r="G17" s="60">
        <v>448966</v>
      </c>
      <c r="H17" s="59">
        <f t="shared" si="0"/>
        <v>-6</v>
      </c>
      <c r="I17" s="60">
        <f t="shared" si="1"/>
        <v>-112241.5</v>
      </c>
      <c r="J17" s="8"/>
      <c r="Q17" s="9"/>
    </row>
    <row r="18" spans="1:17" ht="45" customHeight="1" x14ac:dyDescent="0.3">
      <c r="A18" s="6">
        <v>7</v>
      </c>
      <c r="B18" s="58" t="s">
        <v>13</v>
      </c>
      <c r="C18" s="58"/>
      <c r="D18" s="59"/>
      <c r="E18" s="60"/>
      <c r="F18" s="59">
        <v>0</v>
      </c>
      <c r="G18" s="60">
        <v>0</v>
      </c>
      <c r="H18" s="59">
        <f t="shared" si="0"/>
        <v>0</v>
      </c>
      <c r="I18" s="60">
        <f t="shared" si="1"/>
        <v>0</v>
      </c>
      <c r="J18" s="8"/>
      <c r="Q18" s="9"/>
    </row>
    <row r="19" spans="1:17" ht="45" customHeight="1" x14ac:dyDescent="0.3">
      <c r="A19" s="6">
        <v>8</v>
      </c>
      <c r="B19" s="58" t="s">
        <v>14</v>
      </c>
      <c r="C19" s="58"/>
      <c r="D19" s="59"/>
      <c r="E19" s="60"/>
      <c r="F19" s="59">
        <v>0</v>
      </c>
      <c r="G19" s="60">
        <v>0</v>
      </c>
      <c r="H19" s="59">
        <f t="shared" si="0"/>
        <v>0</v>
      </c>
      <c r="I19" s="60">
        <f t="shared" si="1"/>
        <v>0</v>
      </c>
      <c r="J19" s="8"/>
      <c r="Q19" s="9"/>
    </row>
    <row r="20" spans="1:17" ht="45" customHeight="1" x14ac:dyDescent="0.3">
      <c r="A20" s="182" t="s">
        <v>2</v>
      </c>
      <c r="B20" s="183"/>
      <c r="C20" s="47"/>
      <c r="D20" s="11">
        <f t="shared" ref="D20:E20" si="2">D12+D13+D14+D15+D16+D17+D18+D19</f>
        <v>1793</v>
      </c>
      <c r="E20" s="23">
        <f t="shared" si="2"/>
        <v>2618988.92</v>
      </c>
      <c r="F20" s="11">
        <f t="shared" ref="F20:I20" si="3">F12+F13+F14+F15+F16+F17+F18+F19</f>
        <v>1779</v>
      </c>
      <c r="G20" s="23">
        <f t="shared" si="3"/>
        <v>2875364</v>
      </c>
      <c r="H20" s="11">
        <f t="shared" si="3"/>
        <v>14</v>
      </c>
      <c r="I20" s="23">
        <f t="shared" si="3"/>
        <v>-256375.08000000002</v>
      </c>
      <c r="Q20" s="9"/>
    </row>
    <row r="21" spans="1:17" ht="27" customHeight="1" x14ac:dyDescent="0.3">
      <c r="A21" s="9"/>
      <c r="B21" s="9"/>
      <c r="C21" s="9"/>
      <c r="D21" s="12"/>
      <c r="E21" s="17"/>
      <c r="F21" s="12"/>
      <c r="G21" s="17"/>
      <c r="H21" s="12"/>
      <c r="I21" s="17"/>
      <c r="Q21" s="9"/>
    </row>
    <row r="22" spans="1:17" ht="35.25" customHeight="1" x14ac:dyDescent="0.3">
      <c r="A22" s="9"/>
      <c r="B22" s="14" t="s">
        <v>3</v>
      </c>
      <c r="C22" s="14"/>
      <c r="D22" s="12"/>
      <c r="E22" s="14"/>
      <c r="F22" s="44" t="s">
        <v>4</v>
      </c>
      <c r="G22" s="44"/>
      <c r="H22" s="44"/>
      <c r="I22" s="44"/>
      <c r="Q22" s="9"/>
    </row>
    <row r="23" spans="1:17" ht="64.5" customHeight="1" x14ac:dyDescent="0.3">
      <c r="A23" s="9"/>
      <c r="B23" s="31" t="s">
        <v>15</v>
      </c>
      <c r="C23" s="31"/>
      <c r="D23" s="31"/>
      <c r="E23" s="31"/>
      <c r="F23" s="45" t="s">
        <v>19</v>
      </c>
      <c r="G23" s="45"/>
      <c r="H23" s="45"/>
      <c r="I23" s="45"/>
      <c r="Q23" s="9"/>
    </row>
    <row r="24" spans="1:17" ht="20.25" customHeight="1" x14ac:dyDescent="0.3">
      <c r="A24" s="9"/>
      <c r="B24" s="80"/>
      <c r="C24" s="80"/>
      <c r="D24" s="17"/>
      <c r="E24" s="14"/>
      <c r="F24" s="18"/>
      <c r="G24" s="18"/>
      <c r="H24" s="18"/>
      <c r="I24" s="14"/>
      <c r="Q24" s="9"/>
    </row>
    <row r="25" spans="1:17" ht="54" customHeight="1" x14ac:dyDescent="0.3">
      <c r="A25" s="9"/>
      <c r="B25" s="81" t="s">
        <v>40</v>
      </c>
      <c r="C25" s="81"/>
      <c r="D25" s="81"/>
      <c r="E25" s="24"/>
      <c r="F25" s="81" t="s">
        <v>41</v>
      </c>
      <c r="G25" s="43"/>
      <c r="H25" s="43"/>
      <c r="I25" s="43"/>
      <c r="Q25" s="9"/>
    </row>
    <row r="26" spans="1:17" ht="42.75" customHeight="1" x14ac:dyDescent="0.3">
      <c r="A26" s="9"/>
      <c r="B26" s="31" t="s">
        <v>39</v>
      </c>
      <c r="C26" s="31"/>
      <c r="D26" s="31"/>
      <c r="E26" s="14"/>
      <c r="F26" s="31" t="s">
        <v>39</v>
      </c>
      <c r="G26" s="31"/>
      <c r="H26" s="31"/>
      <c r="I26" s="31"/>
      <c r="Q26" s="9"/>
    </row>
    <row r="27" spans="1:17" x14ac:dyDescent="0.3">
      <c r="B27" s="20" t="s">
        <v>5</v>
      </c>
      <c r="C27" s="20"/>
      <c r="E27" s="25"/>
      <c r="F27" s="39" t="s">
        <v>5</v>
      </c>
      <c r="G27" s="32"/>
      <c r="H27" s="42"/>
      <c r="I27" s="25"/>
    </row>
  </sheetData>
  <mergeCells count="13">
    <mergeCell ref="K12:K13"/>
    <mergeCell ref="A20:B20"/>
    <mergeCell ref="A3:I3"/>
    <mergeCell ref="A4:I4"/>
    <mergeCell ref="A5:B5"/>
    <mergeCell ref="H5:I5"/>
    <mergeCell ref="A7:I7"/>
    <mergeCell ref="F9:G9"/>
    <mergeCell ref="H9:I9"/>
    <mergeCell ref="A9:A10"/>
    <mergeCell ref="B9:B10"/>
    <mergeCell ref="D9:E9"/>
    <mergeCell ref="C9:C10"/>
  </mergeCells>
  <pageMargins left="0.78740157480314965" right="0.78740157480314965" top="0.78740157480314965" bottom="0.39370078740157483" header="0" footer="0"/>
  <pageSetup paperSize="9" scale="3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4AE4-A2BA-4218-998D-083A2E8CD22A}">
  <sheetPr>
    <tabColor rgb="FF00B050"/>
    <pageSetUpPr fitToPage="1"/>
  </sheetPr>
  <dimension ref="A1:Y14"/>
  <sheetViews>
    <sheetView zoomScale="70" zoomScaleNormal="70" workbookViewId="0">
      <selection activeCell="B10" sqref="B10"/>
    </sheetView>
  </sheetViews>
  <sheetFormatPr defaultColWidth="9.140625" defaultRowHeight="18.75" x14ac:dyDescent="0.3"/>
  <cols>
    <col min="1" max="1" width="4" style="27" bestFit="1" customWidth="1"/>
    <col min="2" max="2" width="47.28515625" style="27" customWidth="1"/>
    <col min="3" max="3" width="13.140625" style="27" customWidth="1"/>
    <col min="4" max="4" width="9.5703125" style="40" bestFit="1" customWidth="1"/>
    <col min="5" max="5" width="16.42578125" style="27" customWidth="1"/>
    <col min="6" max="6" width="15.85546875" style="40" bestFit="1" customWidth="1"/>
    <col min="7" max="7" width="14.28515625" style="27" bestFit="1" customWidth="1"/>
    <col min="8" max="8" width="21.42578125" style="40" customWidth="1"/>
    <col min="9" max="9" width="12.7109375" style="27" bestFit="1" customWidth="1"/>
    <col min="10" max="10" width="23.140625" style="27" customWidth="1"/>
    <col min="11" max="11" width="20.140625" style="27" customWidth="1"/>
    <col min="12" max="12" width="23.140625" style="27" customWidth="1"/>
    <col min="13" max="13" width="20.140625" style="27" customWidth="1"/>
    <col min="14" max="14" width="18.42578125" style="27" customWidth="1"/>
    <col min="15" max="15" width="21.42578125" style="27" customWidth="1"/>
    <col min="16" max="16" width="9.5703125" style="40" bestFit="1" customWidth="1"/>
    <col min="17" max="17" width="16.42578125" style="27" customWidth="1"/>
    <col min="18" max="18" width="20.85546875" style="27" customWidth="1"/>
    <col min="19" max="19" width="14.5703125" style="27" customWidth="1"/>
    <col min="20" max="20" width="13.42578125" style="27" customWidth="1"/>
    <col min="21" max="21" width="16.28515625" style="27" customWidth="1"/>
    <col min="22" max="16384" width="9.140625" style="27"/>
  </cols>
  <sheetData>
    <row r="1" spans="1:25" x14ac:dyDescent="0.3">
      <c r="B1" s="28" t="s">
        <v>71</v>
      </c>
    </row>
    <row r="3" spans="1:25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5" s="28" customFormat="1" ht="125.25" customHeight="1" x14ac:dyDescent="0.3">
      <c r="A4" s="200"/>
      <c r="B4" s="199" t="s">
        <v>70</v>
      </c>
      <c r="C4" s="199" t="s">
        <v>59</v>
      </c>
      <c r="D4" s="199" t="s">
        <v>22</v>
      </c>
      <c r="E4" s="199"/>
      <c r="F4" s="199" t="s">
        <v>20</v>
      </c>
      <c r="G4" s="199" t="s">
        <v>20</v>
      </c>
      <c r="H4" s="199" t="s">
        <v>21</v>
      </c>
      <c r="I4" s="199"/>
      <c r="J4" s="199" t="s">
        <v>64</v>
      </c>
      <c r="K4" s="199"/>
      <c r="L4" s="199" t="s">
        <v>65</v>
      </c>
      <c r="M4" s="199"/>
      <c r="N4" s="199" t="s">
        <v>42</v>
      </c>
      <c r="O4" s="199"/>
      <c r="P4" s="199" t="s">
        <v>23</v>
      </c>
      <c r="Q4" s="199"/>
    </row>
    <row r="5" spans="1:25" s="28" customFormat="1" x14ac:dyDescent="0.3">
      <c r="A5" s="200"/>
      <c r="B5" s="199"/>
      <c r="C5" s="199"/>
      <c r="D5" s="34" t="s">
        <v>57</v>
      </c>
      <c r="E5" s="5" t="s">
        <v>1</v>
      </c>
      <c r="F5" s="34" t="s">
        <v>57</v>
      </c>
      <c r="G5" s="5" t="s">
        <v>1</v>
      </c>
      <c r="H5" s="34" t="s">
        <v>57</v>
      </c>
      <c r="I5" s="5" t="s">
        <v>1</v>
      </c>
      <c r="J5" s="34" t="s">
        <v>57</v>
      </c>
      <c r="K5" s="5" t="s">
        <v>1</v>
      </c>
      <c r="L5" s="34" t="s">
        <v>57</v>
      </c>
      <c r="M5" s="5" t="s">
        <v>1</v>
      </c>
      <c r="N5" s="34" t="s">
        <v>57</v>
      </c>
      <c r="O5" s="5" t="s">
        <v>1</v>
      </c>
      <c r="P5" s="34" t="s">
        <v>57</v>
      </c>
      <c r="Q5" s="5" t="s">
        <v>1</v>
      </c>
    </row>
    <row r="6" spans="1:25" ht="75" x14ac:dyDescent="0.3">
      <c r="A6" s="6">
        <v>1</v>
      </c>
      <c r="B6" s="7" t="s">
        <v>8</v>
      </c>
      <c r="C6" s="29" t="s">
        <v>60</v>
      </c>
      <c r="D6" s="35">
        <v>500</v>
      </c>
      <c r="E6" s="29">
        <v>1000000</v>
      </c>
      <c r="F6" s="35">
        <v>0</v>
      </c>
      <c r="G6" s="29">
        <v>180000</v>
      </c>
      <c r="H6" s="35">
        <v>2</v>
      </c>
      <c r="I6" s="29">
        <v>4000</v>
      </c>
      <c r="J6" s="29"/>
      <c r="K6" s="29"/>
      <c r="L6" s="29"/>
      <c r="M6" s="29"/>
      <c r="N6" s="29"/>
      <c r="O6" s="29"/>
      <c r="P6" s="35">
        <f>D6-F6+J6-L6-H6-N6</f>
        <v>498</v>
      </c>
      <c r="Q6" s="35">
        <f>E6-G6+K6-M6-I6-O6</f>
        <v>816000</v>
      </c>
      <c r="R6" s="30"/>
      <c r="Y6" s="9"/>
    </row>
    <row r="7" spans="1:25" x14ac:dyDescent="0.3">
      <c r="A7" s="6"/>
      <c r="B7" s="7" t="s">
        <v>69</v>
      </c>
      <c r="C7" s="29"/>
      <c r="D7" s="35"/>
      <c r="E7" s="29"/>
      <c r="F7" s="35"/>
      <c r="G7" s="29"/>
      <c r="H7" s="35"/>
      <c r="I7" s="29"/>
      <c r="J7" s="29"/>
      <c r="K7" s="29"/>
      <c r="L7" s="29"/>
      <c r="M7" s="29"/>
      <c r="N7" s="29"/>
      <c r="O7" s="29"/>
      <c r="P7" s="35"/>
      <c r="Q7" s="35"/>
      <c r="R7" s="30"/>
      <c r="Y7" s="9"/>
    </row>
    <row r="8" spans="1:25" ht="56.25" x14ac:dyDescent="0.3">
      <c r="A8" s="6">
        <v>2</v>
      </c>
      <c r="B8" s="7" t="s">
        <v>9</v>
      </c>
      <c r="C8" s="29" t="s">
        <v>60</v>
      </c>
      <c r="D8" s="35">
        <v>140</v>
      </c>
      <c r="E8" s="29">
        <v>400000</v>
      </c>
      <c r="F8" s="35">
        <v>0</v>
      </c>
      <c r="G8" s="29">
        <v>40000</v>
      </c>
      <c r="H8" s="35">
        <v>5</v>
      </c>
      <c r="I8" s="29">
        <v>85000</v>
      </c>
      <c r="J8" s="29"/>
      <c r="K8" s="29"/>
      <c r="L8" s="29"/>
      <c r="M8" s="29"/>
      <c r="N8" s="29"/>
      <c r="O8" s="29"/>
      <c r="P8" s="35">
        <f>D8-F8+J8-L8-H8-N8</f>
        <v>135</v>
      </c>
      <c r="Q8" s="35">
        <f>E8-G8+K8-M8-I8-O8</f>
        <v>275000</v>
      </c>
      <c r="R8" s="30"/>
      <c r="Y8" s="9"/>
    </row>
    <row r="9" spans="1:25" ht="29.25" customHeight="1" x14ac:dyDescent="0.3">
      <c r="A9" s="6"/>
      <c r="B9" s="51" t="s">
        <v>47</v>
      </c>
      <c r="C9" s="51"/>
      <c r="D9" s="52"/>
      <c r="E9" s="53"/>
      <c r="F9" s="52"/>
      <c r="G9" s="53"/>
      <c r="H9" s="52"/>
      <c r="I9" s="53"/>
      <c r="J9" s="53"/>
      <c r="K9" s="53"/>
      <c r="L9" s="53"/>
      <c r="M9" s="53"/>
      <c r="N9" s="53"/>
      <c r="O9" s="53"/>
      <c r="P9" s="52"/>
      <c r="Q9" s="53"/>
      <c r="R9" s="30"/>
      <c r="Y9" s="9"/>
    </row>
    <row r="10" spans="1:25" ht="63.75" x14ac:dyDescent="0.3">
      <c r="A10" s="6"/>
      <c r="B10" s="51" t="s">
        <v>44</v>
      </c>
      <c r="C10" s="51"/>
      <c r="D10" s="56"/>
      <c r="E10" s="57"/>
      <c r="F10" s="56" t="s">
        <v>46</v>
      </c>
      <c r="G10" s="57"/>
      <c r="H10" s="56" t="s">
        <v>66</v>
      </c>
      <c r="I10" s="57"/>
      <c r="J10" s="57" t="s">
        <v>67</v>
      </c>
      <c r="K10" s="57"/>
      <c r="L10" s="57" t="s">
        <v>68</v>
      </c>
      <c r="M10" s="57"/>
      <c r="N10" s="57" t="s">
        <v>48</v>
      </c>
      <c r="O10" s="57" t="s">
        <v>49</v>
      </c>
      <c r="P10" s="52"/>
      <c r="Q10" s="53"/>
      <c r="R10" s="30"/>
      <c r="Y10" s="9"/>
    </row>
    <row r="11" spans="1:25" ht="38.25" x14ac:dyDescent="0.3">
      <c r="A11" s="6"/>
      <c r="B11" s="51" t="s">
        <v>45</v>
      </c>
      <c r="C11" s="51"/>
      <c r="D11" s="56"/>
      <c r="E11" s="57"/>
      <c r="F11" s="56" t="s">
        <v>53</v>
      </c>
      <c r="G11" s="57"/>
      <c r="H11" s="56" t="s">
        <v>50</v>
      </c>
      <c r="I11" s="57"/>
      <c r="J11" s="57"/>
      <c r="K11" s="57"/>
      <c r="L11" s="57"/>
      <c r="M11" s="57"/>
      <c r="N11" s="57" t="s">
        <v>51</v>
      </c>
      <c r="O11" s="57" t="s">
        <v>52</v>
      </c>
      <c r="P11" s="52"/>
      <c r="Q11" s="53"/>
      <c r="R11" s="30"/>
      <c r="Y11" s="9"/>
    </row>
    <row r="12" spans="1:25" ht="25.5" x14ac:dyDescent="0.3">
      <c r="A12" s="6"/>
      <c r="B12" s="51" t="s">
        <v>54</v>
      </c>
      <c r="C12" s="51"/>
      <c r="D12" s="56"/>
      <c r="E12" s="57"/>
      <c r="F12" s="56" t="s">
        <v>55</v>
      </c>
      <c r="G12" s="57"/>
      <c r="H12" s="56" t="s">
        <v>56</v>
      </c>
      <c r="I12" s="57"/>
      <c r="J12" s="57"/>
      <c r="K12" s="57"/>
      <c r="L12" s="57"/>
      <c r="M12" s="57"/>
      <c r="N12" s="57"/>
      <c r="O12" s="57"/>
      <c r="P12" s="52"/>
      <c r="Q12" s="53"/>
      <c r="R12" s="30"/>
      <c r="Y12" s="9"/>
    </row>
    <row r="13" spans="1:25" s="28" customFormat="1" ht="45" customHeight="1" x14ac:dyDescent="0.3">
      <c r="A13" s="182" t="s">
        <v>2</v>
      </c>
      <c r="B13" s="183"/>
      <c r="C13" s="47"/>
      <c r="D13" s="46">
        <f>D6+D8+D10+D11</f>
        <v>640</v>
      </c>
      <c r="E13" s="47">
        <f>E6+E8+E10+E11</f>
        <v>1400000</v>
      </c>
      <c r="F13" s="46"/>
      <c r="G13" s="47">
        <f>G6+G8+G10+G11</f>
        <v>220000</v>
      </c>
      <c r="H13" s="46">
        <f>H6+H8</f>
        <v>7</v>
      </c>
      <c r="I13" s="47">
        <f>I6+I8+I10+I11</f>
        <v>89000</v>
      </c>
      <c r="J13" s="47"/>
      <c r="K13" s="47"/>
      <c r="L13" s="47"/>
      <c r="M13" s="47"/>
      <c r="N13" s="47"/>
      <c r="O13" s="47"/>
      <c r="P13" s="46">
        <f>P6+P8+P10+P11</f>
        <v>633</v>
      </c>
      <c r="Q13" s="47">
        <f>Q6+Q8+Q10+Q11</f>
        <v>1091000</v>
      </c>
      <c r="Y13" s="17"/>
    </row>
    <row r="14" spans="1:25" ht="27" customHeight="1" x14ac:dyDescent="0.3">
      <c r="A14" s="9"/>
      <c r="B14" s="9"/>
      <c r="C14" s="9"/>
      <c r="D14" s="15"/>
      <c r="E14" s="9"/>
      <c r="F14" s="15"/>
      <c r="G14" s="9"/>
      <c r="H14" s="15"/>
      <c r="I14" s="9"/>
      <c r="J14" s="9"/>
      <c r="K14" s="9"/>
      <c r="L14" s="9"/>
      <c r="M14" s="9"/>
      <c r="N14" s="9"/>
      <c r="O14" s="9"/>
      <c r="P14" s="15"/>
      <c r="Q14" s="9"/>
      <c r="Y14" s="9"/>
    </row>
  </sheetData>
  <mergeCells count="11">
    <mergeCell ref="J4:K4"/>
    <mergeCell ref="L4:M4"/>
    <mergeCell ref="N4:O4"/>
    <mergeCell ref="P4:Q4"/>
    <mergeCell ref="A13:B13"/>
    <mergeCell ref="D4:E4"/>
    <mergeCell ref="F4:G4"/>
    <mergeCell ref="H4:I4"/>
    <mergeCell ref="A4:A5"/>
    <mergeCell ref="B4:B5"/>
    <mergeCell ref="C4:C5"/>
  </mergeCells>
  <pageMargins left="0.39370078740157483" right="0.39370078740157483" top="0.78740157480314965" bottom="0.39370078740157483" header="0" footer="0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A8C56A77F0E7A44840C4C7440C896F6" ma:contentTypeVersion="2" ma:contentTypeDescription="Создание документа." ma:contentTypeScope="" ma:versionID="407e5f182c2533727848d55c93878840">
  <xsd:schema xmlns:xsd="http://www.w3.org/2001/XMLSchema" xmlns:xs="http://www.w3.org/2001/XMLSchema" xmlns:p="http://schemas.microsoft.com/office/2006/metadata/properties" xmlns:ns3="1665e2e1-5a28-4764-a15d-99681a93e27c" targetNamespace="http://schemas.microsoft.com/office/2006/metadata/properties" ma:root="true" ma:fieldsID="bfdb392fe70412dea6a3f1706ac53cf3" ns3:_="">
    <xsd:import namespace="1665e2e1-5a28-4764-a15d-99681a93e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e2e1-5a28-4764-a15d-99681a93e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DFB28-B6C5-4E8B-AC45-9FD944151BA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1665e2e1-5a28-4764-a15d-99681a93e27c"/>
  </ds:schemaRefs>
</ds:datastoreItem>
</file>

<file path=customXml/itemProps2.xml><?xml version="1.0" encoding="utf-8"?>
<ds:datastoreItem xmlns:ds="http://schemas.openxmlformats.org/officeDocument/2006/customXml" ds:itemID="{46F29D12-E792-4562-8B73-7DFC32C6C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71578-7C4F-4694-AA10-7432F0EF8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5e2e1-5a28-4764-a15d-99681a93e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КАРТОЧКА</vt:lpstr>
      <vt:lpstr>расшифровка акта сверки</vt:lpstr>
      <vt:lpstr>акт сверки для филиалов</vt:lpstr>
      <vt:lpstr>ДИТ</vt:lpstr>
      <vt:lpstr>КАРТОЧКА!Заголовки_для_печати</vt:lpstr>
      <vt:lpstr>'акт сверки для филиалов'!Область_печати</vt:lpstr>
      <vt:lpstr>ДИТ!Область_печати</vt:lpstr>
      <vt:lpstr>КАРТОЧКА!Область_печати</vt:lpstr>
      <vt:lpstr>'расшифровка акта сверки'!Область_печати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Жантугулов Адлет Агдарбекович</cp:lastModifiedBy>
  <cp:lastPrinted>2024-10-19T08:02:18Z</cp:lastPrinted>
  <dcterms:created xsi:type="dcterms:W3CDTF">2021-11-26T05:03:39Z</dcterms:created>
  <dcterms:modified xsi:type="dcterms:W3CDTF">2024-10-19T10:51:50Z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0x010100CA8C56A77F0E7A44840C4C7440C896F6</vt:lpwstr>
  </property>
</Properties>
</file>